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G:\NASELEN\!!!!ВПН-2020\САЙТ КОНТРАКТЫ\"/>
    </mc:Choice>
  </mc:AlternateContent>
  <xr:revisionPtr revIDLastSave="0" documentId="13_ncr:1_{E78A19BD-D0C7-49EF-B4D1-E0A990796B6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апрель" sheetId="1" r:id="rId1"/>
    <sheet name="Лист2" sheetId="2" r:id="rId2"/>
    <sheet name="июнь" sheetId="3" r:id="rId3"/>
    <sheet name="июль" sheetId="4" r:id="rId4"/>
    <sheet name="август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3" i="4" l="1"/>
  <c r="I43" i="4"/>
  <c r="J42" i="4"/>
  <c r="E29" i="4"/>
  <c r="I29" i="4"/>
  <c r="J29" i="4"/>
  <c r="I40" i="4"/>
  <c r="J40" i="4" s="1"/>
  <c r="H40" i="4"/>
  <c r="G40" i="4"/>
  <c r="F40" i="4"/>
  <c r="D42" i="4"/>
  <c r="D12" i="4"/>
  <c r="D21" i="4"/>
  <c r="F27" i="4"/>
  <c r="I27" i="4" s="1"/>
  <c r="J27" i="4" s="1"/>
  <c r="G27" i="4"/>
  <c r="H27" i="4"/>
  <c r="D29" i="4"/>
  <c r="F19" i="4"/>
  <c r="I19" i="4" s="1"/>
  <c r="J19" i="4" s="1"/>
  <c r="G19" i="4"/>
  <c r="H19" i="4"/>
  <c r="E12" i="4"/>
  <c r="F10" i="4"/>
  <c r="I10" i="4" s="1"/>
  <c r="G10" i="4"/>
  <c r="H10" i="4"/>
  <c r="E42" i="4"/>
  <c r="H39" i="4"/>
  <c r="G39" i="4"/>
  <c r="F39" i="4"/>
  <c r="I39" i="4" s="1"/>
  <c r="J39" i="4" s="1"/>
  <c r="H38" i="4"/>
  <c r="G38" i="4"/>
  <c r="F38" i="4"/>
  <c r="H37" i="4"/>
  <c r="G37" i="4"/>
  <c r="F37" i="4"/>
  <c r="E36" i="4"/>
  <c r="D36" i="4"/>
  <c r="H34" i="4"/>
  <c r="G34" i="4"/>
  <c r="F34" i="4"/>
  <c r="H33" i="4"/>
  <c r="G33" i="4"/>
  <c r="F33" i="4"/>
  <c r="H32" i="4"/>
  <c r="G32" i="4"/>
  <c r="F32" i="4"/>
  <c r="H31" i="4"/>
  <c r="G31" i="4"/>
  <c r="F31" i="4"/>
  <c r="H30" i="4"/>
  <c r="G30" i="4"/>
  <c r="F30" i="4"/>
  <c r="H26" i="4"/>
  <c r="G26" i="4"/>
  <c r="F26" i="4"/>
  <c r="H25" i="4"/>
  <c r="G25" i="4"/>
  <c r="F25" i="4"/>
  <c r="H24" i="4"/>
  <c r="G24" i="4"/>
  <c r="F24" i="4"/>
  <c r="H23" i="4"/>
  <c r="G23" i="4"/>
  <c r="F23" i="4"/>
  <c r="H22" i="4"/>
  <c r="G22" i="4"/>
  <c r="F22" i="4"/>
  <c r="I22" i="4" s="1"/>
  <c r="E21" i="4"/>
  <c r="H18" i="4"/>
  <c r="G18" i="4"/>
  <c r="F18" i="4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9" i="4"/>
  <c r="G9" i="4"/>
  <c r="F9" i="4"/>
  <c r="H8" i="4"/>
  <c r="G8" i="4"/>
  <c r="F8" i="4"/>
  <c r="H7" i="4"/>
  <c r="G7" i="4"/>
  <c r="F7" i="4"/>
  <c r="H6" i="4"/>
  <c r="G6" i="4"/>
  <c r="F6" i="4"/>
  <c r="H5" i="4"/>
  <c r="G5" i="4"/>
  <c r="F5" i="4"/>
  <c r="J37" i="3"/>
  <c r="I37" i="3"/>
  <c r="J36" i="3"/>
  <c r="I36" i="3"/>
  <c r="E36" i="3"/>
  <c r="I34" i="3"/>
  <c r="J34" i="3" s="1"/>
  <c r="H34" i="3"/>
  <c r="G34" i="3"/>
  <c r="F34" i="3"/>
  <c r="I23" i="3"/>
  <c r="J23" i="3" s="1"/>
  <c r="H23" i="3"/>
  <c r="G23" i="3"/>
  <c r="F23" i="3"/>
  <c r="J19" i="3"/>
  <c r="D19" i="3"/>
  <c r="E19" i="3"/>
  <c r="I16" i="3"/>
  <c r="J16" i="3" s="1"/>
  <c r="H16" i="3"/>
  <c r="G16" i="3"/>
  <c r="F16" i="3"/>
  <c r="J11" i="3"/>
  <c r="J9" i="3"/>
  <c r="J7" i="3"/>
  <c r="H8" i="3"/>
  <c r="I8" i="3" s="1"/>
  <c r="J8" i="3" s="1"/>
  <c r="G8" i="3"/>
  <c r="F8" i="3"/>
  <c r="H33" i="3"/>
  <c r="G33" i="3"/>
  <c r="F33" i="3"/>
  <c r="H32" i="3"/>
  <c r="G32" i="3"/>
  <c r="F32" i="3"/>
  <c r="E31" i="3"/>
  <c r="D31" i="3"/>
  <c r="I30" i="3"/>
  <c r="J30" i="3" s="1"/>
  <c r="H30" i="3"/>
  <c r="G30" i="3"/>
  <c r="F30" i="3"/>
  <c r="H29" i="3"/>
  <c r="G29" i="3"/>
  <c r="F29" i="3"/>
  <c r="H28" i="3"/>
  <c r="G28" i="3"/>
  <c r="I28" i="3" s="1"/>
  <c r="J28" i="3" s="1"/>
  <c r="F28" i="3"/>
  <c r="H27" i="3"/>
  <c r="G27" i="3"/>
  <c r="F27" i="3"/>
  <c r="I27" i="3" s="1"/>
  <c r="J27" i="3" s="1"/>
  <c r="H26" i="3"/>
  <c r="G26" i="3"/>
  <c r="F26" i="3"/>
  <c r="I26" i="3" s="1"/>
  <c r="J26" i="3" s="1"/>
  <c r="E25" i="3"/>
  <c r="D25" i="3"/>
  <c r="H24" i="3"/>
  <c r="G24" i="3"/>
  <c r="F24" i="3"/>
  <c r="H22" i="3"/>
  <c r="G22" i="3"/>
  <c r="F22" i="3"/>
  <c r="H21" i="3"/>
  <c r="G21" i="3"/>
  <c r="F21" i="3"/>
  <c r="H20" i="3"/>
  <c r="G20" i="3"/>
  <c r="F20" i="3"/>
  <c r="H17" i="3"/>
  <c r="G17" i="3"/>
  <c r="F17" i="3"/>
  <c r="H15" i="3"/>
  <c r="G15" i="3"/>
  <c r="F15" i="3"/>
  <c r="H14" i="3"/>
  <c r="G14" i="3"/>
  <c r="F14" i="3"/>
  <c r="H13" i="3"/>
  <c r="G13" i="3"/>
  <c r="F13" i="3"/>
  <c r="H12" i="3"/>
  <c r="G12" i="3"/>
  <c r="F12" i="3"/>
  <c r="E11" i="3"/>
  <c r="H9" i="3"/>
  <c r="G9" i="3"/>
  <c r="F9" i="3"/>
  <c r="H7" i="3"/>
  <c r="G7" i="3"/>
  <c r="F7" i="3"/>
  <c r="H6" i="3"/>
  <c r="G6" i="3"/>
  <c r="F6" i="3"/>
  <c r="H5" i="3"/>
  <c r="G5" i="3"/>
  <c r="F5" i="3"/>
  <c r="E10" i="1"/>
  <c r="H27" i="1"/>
  <c r="I32" i="1"/>
  <c r="H32" i="1"/>
  <c r="I27" i="1"/>
  <c r="I29" i="1"/>
  <c r="I26" i="1"/>
  <c r="I23" i="1"/>
  <c r="I24" i="1"/>
  <c r="I25" i="1"/>
  <c r="I22" i="1"/>
  <c r="I17" i="1"/>
  <c r="H29" i="1"/>
  <c r="H23" i="1"/>
  <c r="H24" i="1"/>
  <c r="H25" i="1"/>
  <c r="H26" i="1"/>
  <c r="H22" i="1"/>
  <c r="G29" i="1"/>
  <c r="G28" i="1"/>
  <c r="G23" i="1"/>
  <c r="G24" i="1"/>
  <c r="G25" i="1"/>
  <c r="G26" i="1"/>
  <c r="G19" i="1"/>
  <c r="G20" i="1"/>
  <c r="H20" i="1" s="1"/>
  <c r="I20" i="1" s="1"/>
  <c r="G22" i="1"/>
  <c r="F29" i="1"/>
  <c r="F23" i="1"/>
  <c r="F24" i="1"/>
  <c r="F25" i="1"/>
  <c r="F26" i="1"/>
  <c r="F22" i="1"/>
  <c r="F18" i="1"/>
  <c r="H18" i="1" s="1"/>
  <c r="I18" i="1" s="1"/>
  <c r="F28" i="1"/>
  <c r="H19" i="1"/>
  <c r="I19" i="1" s="1"/>
  <c r="G18" i="1"/>
  <c r="F19" i="1"/>
  <c r="F20" i="1"/>
  <c r="F17" i="1"/>
  <c r="F12" i="1"/>
  <c r="F14" i="1"/>
  <c r="G17" i="1"/>
  <c r="I11" i="1"/>
  <c r="I12" i="1"/>
  <c r="I13" i="1"/>
  <c r="I14" i="1"/>
  <c r="H11" i="1"/>
  <c r="H12" i="1"/>
  <c r="H13" i="1"/>
  <c r="H14" i="1"/>
  <c r="I6" i="1"/>
  <c r="I7" i="1"/>
  <c r="I8" i="1"/>
  <c r="H6" i="1"/>
  <c r="H7" i="1"/>
  <c r="H8" i="1"/>
  <c r="G11" i="1"/>
  <c r="G12" i="1"/>
  <c r="G13" i="1"/>
  <c r="G14" i="1"/>
  <c r="F11" i="1"/>
  <c r="F13" i="1"/>
  <c r="G10" i="1"/>
  <c r="G8" i="1"/>
  <c r="F8" i="1"/>
  <c r="F10" i="1"/>
  <c r="G6" i="1"/>
  <c r="G7" i="1"/>
  <c r="F6" i="1"/>
  <c r="F7" i="1"/>
  <c r="G5" i="1"/>
  <c r="F5" i="1"/>
  <c r="E5" i="1"/>
  <c r="E29" i="1"/>
  <c r="E28" i="1"/>
  <c r="E25" i="1"/>
  <c r="E23" i="1"/>
  <c r="E24" i="1"/>
  <c r="E26" i="1"/>
  <c r="E22" i="1"/>
  <c r="E19" i="1"/>
  <c r="E18" i="1"/>
  <c r="E20" i="1"/>
  <c r="E14" i="1"/>
  <c r="E17" i="1"/>
  <c r="E13" i="1"/>
  <c r="E11" i="1"/>
  <c r="E12" i="1"/>
  <c r="E8" i="1"/>
  <c r="E6" i="1"/>
  <c r="E7" i="1"/>
  <c r="H5" i="1"/>
  <c r="D32" i="1"/>
  <c r="D27" i="1"/>
  <c r="D21" i="1"/>
  <c r="D16" i="1"/>
  <c r="D9" i="1"/>
  <c r="C33" i="1"/>
  <c r="C27" i="1"/>
  <c r="C21" i="1"/>
  <c r="C16" i="1"/>
  <c r="I12" i="4" l="1"/>
  <c r="J10" i="4"/>
  <c r="J12" i="4" s="1"/>
  <c r="I8" i="4"/>
  <c r="J8" i="4" s="1"/>
  <c r="I16" i="4"/>
  <c r="J16" i="4" s="1"/>
  <c r="I14" i="4"/>
  <c r="J14" i="4" s="1"/>
  <c r="I23" i="4"/>
  <c r="J23" i="4" s="1"/>
  <c r="I7" i="4"/>
  <c r="J7" i="4" s="1"/>
  <c r="I30" i="4"/>
  <c r="J30" i="4" s="1"/>
  <c r="I34" i="4"/>
  <c r="J34" i="4" s="1"/>
  <c r="I37" i="4"/>
  <c r="J37" i="4" s="1"/>
  <c r="I25" i="4"/>
  <c r="J25" i="4" s="1"/>
  <c r="I33" i="4"/>
  <c r="J33" i="4" s="1"/>
  <c r="I18" i="4"/>
  <c r="J18" i="4" s="1"/>
  <c r="I9" i="4"/>
  <c r="J9" i="4" s="1"/>
  <c r="I13" i="4"/>
  <c r="I15" i="4"/>
  <c r="J15" i="4" s="1"/>
  <c r="I24" i="4"/>
  <c r="J24" i="4" s="1"/>
  <c r="I26" i="4"/>
  <c r="J26" i="4" s="1"/>
  <c r="I38" i="4"/>
  <c r="J38" i="4" s="1"/>
  <c r="I5" i="4"/>
  <c r="J5" i="4" s="1"/>
  <c r="I31" i="4"/>
  <c r="J31" i="4" s="1"/>
  <c r="I6" i="4"/>
  <c r="J6" i="4" s="1"/>
  <c r="I17" i="4"/>
  <c r="J17" i="4" s="1"/>
  <c r="D43" i="4"/>
  <c r="I32" i="4"/>
  <c r="J32" i="4" s="1"/>
  <c r="J22" i="4"/>
  <c r="I20" i="3"/>
  <c r="J20" i="3" s="1"/>
  <c r="I5" i="3"/>
  <c r="J5" i="3" s="1"/>
  <c r="I17" i="3"/>
  <c r="J17" i="3" s="1"/>
  <c r="I13" i="3"/>
  <c r="J13" i="3" s="1"/>
  <c r="I21" i="3"/>
  <c r="J21" i="3" s="1"/>
  <c r="I6" i="3"/>
  <c r="J6" i="3" s="1"/>
  <c r="I7" i="3"/>
  <c r="I22" i="3"/>
  <c r="J22" i="3" s="1"/>
  <c r="I14" i="3"/>
  <c r="J14" i="3" s="1"/>
  <c r="I15" i="3"/>
  <c r="J15" i="3" s="1"/>
  <c r="I29" i="3"/>
  <c r="J29" i="3" s="1"/>
  <c r="J31" i="3" s="1"/>
  <c r="I9" i="3"/>
  <c r="I12" i="3"/>
  <c r="J12" i="3" s="1"/>
  <c r="D37" i="3"/>
  <c r="I24" i="3"/>
  <c r="J24" i="3" s="1"/>
  <c r="I32" i="3"/>
  <c r="I33" i="3"/>
  <c r="J33" i="3" s="1"/>
  <c r="H28" i="1"/>
  <c r="I28" i="1" s="1"/>
  <c r="H17" i="1"/>
  <c r="J36" i="4" l="1"/>
  <c r="I21" i="4"/>
  <c r="I36" i="4"/>
  <c r="J13" i="4"/>
  <c r="J21" i="4" s="1"/>
  <c r="I42" i="4"/>
  <c r="J32" i="3"/>
  <c r="J25" i="3"/>
  <c r="I31" i="3"/>
  <c r="I25" i="3"/>
  <c r="I11" i="3"/>
  <c r="I19" i="3"/>
  <c r="I21" i="1"/>
  <c r="C22" i="2"/>
  <c r="I20" i="2"/>
  <c r="H16" i="2"/>
  <c r="H20" i="2" s="1"/>
  <c r="H13" i="2"/>
  <c r="I13" i="2" s="1"/>
  <c r="I15" i="2" s="1"/>
  <c r="H9" i="2"/>
  <c r="I9" i="2" s="1"/>
  <c r="I11" i="2" s="1"/>
  <c r="H4" i="2"/>
  <c r="I4" i="2" s="1"/>
  <c r="I7" i="2" s="1"/>
  <c r="I22" i="2" l="1"/>
  <c r="H7" i="2"/>
  <c r="H11" i="2"/>
  <c r="H15" i="2"/>
  <c r="H22" i="2" l="1"/>
  <c r="H10" i="1"/>
  <c r="I10" i="1" s="1"/>
  <c r="I16" i="1" s="1"/>
  <c r="I33" i="1" s="1"/>
  <c r="H16" i="1" l="1"/>
  <c r="H33" i="1" s="1"/>
  <c r="I5" i="1"/>
  <c r="I9" i="1" l="1"/>
  <c r="H9" i="1" l="1"/>
  <c r="H21" i="1"/>
</calcChain>
</file>

<file path=xl/sharedStrings.xml><?xml version="1.0" encoding="utf-8"?>
<sst xmlns="http://schemas.openxmlformats.org/spreadsheetml/2006/main" count="138" uniqueCount="32">
  <si>
    <t>Должность</t>
  </si>
  <si>
    <t>Месяц</t>
  </si>
  <si>
    <t>Количество</t>
  </si>
  <si>
    <t>Ц.К</t>
  </si>
  <si>
    <t>ПС</t>
  </si>
  <si>
    <t>Мс</t>
  </si>
  <si>
    <t>Нс</t>
  </si>
  <si>
    <t>Сумма</t>
  </si>
  <si>
    <t xml:space="preserve">Бригадир-инструктор территориального уровня </t>
  </si>
  <si>
    <t xml:space="preserve">Инструктор территориального уровня </t>
  </si>
  <si>
    <t>Контролер</t>
  </si>
  <si>
    <t>Уполномоченый по вопросам переписи</t>
  </si>
  <si>
    <t>июль</t>
  </si>
  <si>
    <t xml:space="preserve">    июль</t>
  </si>
  <si>
    <t xml:space="preserve"> август</t>
  </si>
  <si>
    <t>Бригадир-инструктор</t>
  </si>
  <si>
    <t>Инструктор территориального уровня</t>
  </si>
  <si>
    <t>Количест-во</t>
  </si>
  <si>
    <t>Ц.К.+ отчисления</t>
  </si>
  <si>
    <t>январь-февраль</t>
  </si>
  <si>
    <t>март</t>
  </si>
  <si>
    <t>апрель</t>
  </si>
  <si>
    <t>май</t>
  </si>
  <si>
    <t>февраль</t>
  </si>
  <si>
    <t>Оператор формального и логического контроля</t>
  </si>
  <si>
    <t>Оператор по подведению итогов</t>
  </si>
  <si>
    <t>март-апрель</t>
  </si>
  <si>
    <t>январь-май</t>
  </si>
  <si>
    <t>январь</t>
  </si>
  <si>
    <t>июнь</t>
  </si>
  <si>
    <t>январь-июнь</t>
  </si>
  <si>
    <t>январь-июль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</si>
</sst>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u/>
      <sz val="11"/>
      <color theme="1"/>
      <name val="Calibri"/>
      <scheme val="minor"/>
    </font>
    <font>
      <b/>
      <sz val="16"/>
      <color theme="1"/>
      <name val="Times New Roman"/>
    </font>
    <font>
      <b/>
      <sz val="11"/>
      <color theme="1"/>
      <name val="Times New Roman"/>
    </font>
    <font>
      <sz val="11"/>
      <color theme="1"/>
      <name val="Times New Roman"/>
    </font>
    <font>
      <u/>
      <sz val="11"/>
      <color theme="1"/>
      <name val="Times New Roman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217">
    <xf numFmtId="0" fontId="3" fillId="0" borderId="0" xfId="0" applyNumberFormat="1" applyFont="1"/>
    <xf numFmtId="0" fontId="3" fillId="0" borderId="0" xfId="0" applyNumberFormat="1" applyFont="1" applyAlignment="1">
      <alignment wrapText="1"/>
    </xf>
    <xf numFmtId="0" fontId="4" fillId="0" borderId="0" xfId="0" applyNumberFormat="1" applyFont="1" applyAlignment="1">
      <alignment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0" fontId="7" fillId="0" borderId="7" xfId="0" applyNumberFormat="1" applyFont="1" applyBorder="1" applyAlignment="1">
      <alignment horizontal="center" wrapText="1"/>
    </xf>
    <xf numFmtId="4" fontId="7" fillId="0" borderId="7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0" fontId="6" fillId="0" borderId="7" xfId="0" applyNumberFormat="1" applyFont="1" applyBorder="1" applyAlignment="1">
      <alignment horizontal="center" wrapText="1"/>
    </xf>
    <xf numFmtId="4" fontId="6" fillId="0" borderId="8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1" fontId="7" fillId="0" borderId="4" xfId="0" applyNumberFormat="1" applyFont="1" applyBorder="1" applyAlignment="1">
      <alignment horizontal="center" wrapText="1"/>
    </xf>
    <xf numFmtId="4" fontId="7" fillId="0" borderId="4" xfId="0" applyNumberFormat="1" applyFont="1" applyBorder="1"/>
    <xf numFmtId="4" fontId="7" fillId="0" borderId="16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0" fontId="7" fillId="0" borderId="16" xfId="0" applyNumberFormat="1" applyFont="1" applyBorder="1" applyAlignment="1">
      <alignment horizontal="center" wrapText="1"/>
    </xf>
    <xf numFmtId="0" fontId="8" fillId="0" borderId="16" xfId="0" applyNumberFormat="1" applyFont="1" applyBorder="1" applyAlignment="1">
      <alignment horizontal="center" wrapText="1"/>
    </xf>
    <xf numFmtId="0" fontId="3" fillId="0" borderId="22" xfId="0" applyNumberFormat="1" applyFont="1" applyBorder="1" applyAlignment="1">
      <alignment wrapText="1"/>
    </xf>
    <xf numFmtId="0" fontId="4" fillId="0" borderId="22" xfId="0" applyNumberFormat="1" applyFont="1" applyBorder="1" applyAlignment="1">
      <alignment wrapText="1"/>
    </xf>
    <xf numFmtId="0" fontId="3" fillId="0" borderId="22" xfId="0" applyNumberFormat="1" applyFont="1" applyBorder="1"/>
    <xf numFmtId="0" fontId="9" fillId="0" borderId="7" xfId="0" applyNumberFormat="1" applyFont="1" applyBorder="1" applyAlignment="1">
      <alignment horizontal="center" wrapText="1"/>
    </xf>
    <xf numFmtId="4" fontId="9" fillId="0" borderId="7" xfId="0" applyNumberFormat="1" applyFont="1" applyBorder="1" applyAlignment="1">
      <alignment horizontal="right"/>
    </xf>
    <xf numFmtId="4" fontId="9" fillId="0" borderId="8" xfId="0" applyNumberFormat="1" applyFont="1" applyBorder="1" applyAlignment="1">
      <alignment horizontal="right"/>
    </xf>
    <xf numFmtId="4" fontId="9" fillId="0" borderId="7" xfId="0" applyNumberFormat="1" applyFont="1" applyBorder="1"/>
    <xf numFmtId="0" fontId="6" fillId="0" borderId="1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wrapText="1"/>
    </xf>
    <xf numFmtId="0" fontId="3" fillId="0" borderId="22" xfId="0" applyNumberFormat="1" applyFont="1" applyBorder="1" applyAlignment="1">
      <alignment horizontal="right"/>
    </xf>
    <xf numFmtId="0" fontId="7" fillId="0" borderId="25" xfId="0" applyNumberFormat="1" applyFont="1" applyBorder="1" applyAlignment="1">
      <alignment wrapText="1"/>
    </xf>
    <xf numFmtId="1" fontId="6" fillId="0" borderId="26" xfId="0" applyNumberFormat="1" applyFont="1" applyBorder="1" applyAlignment="1">
      <alignment horizontal="center" wrapText="1"/>
    </xf>
    <xf numFmtId="4" fontId="7" fillId="0" borderId="26" xfId="0" applyNumberFormat="1" applyFont="1" applyBorder="1" applyAlignment="1">
      <alignment horizontal="right"/>
    </xf>
    <xf numFmtId="4" fontId="6" fillId="0" borderId="26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4" fontId="9" fillId="0" borderId="24" xfId="0" applyNumberFormat="1" applyFont="1" applyBorder="1"/>
    <xf numFmtId="4" fontId="9" fillId="0" borderId="24" xfId="0" applyNumberFormat="1" applyFont="1" applyBorder="1" applyAlignment="1">
      <alignment horizontal="right"/>
    </xf>
    <xf numFmtId="4" fontId="9" fillId="0" borderId="28" xfId="0" applyNumberFormat="1" applyFont="1" applyBorder="1" applyAlignment="1">
      <alignment horizontal="right"/>
    </xf>
    <xf numFmtId="0" fontId="8" fillId="0" borderId="18" xfId="0" applyNumberFormat="1" applyFont="1" applyBorder="1" applyAlignment="1">
      <alignment horizontal="center" wrapText="1"/>
    </xf>
    <xf numFmtId="0" fontId="8" fillId="0" borderId="20" xfId="0" applyNumberFormat="1" applyFont="1" applyBorder="1" applyAlignment="1">
      <alignment horizontal="center" wrapText="1"/>
    </xf>
    <xf numFmtId="0" fontId="7" fillId="0" borderId="23" xfId="0" applyNumberFormat="1" applyFont="1" applyBorder="1" applyAlignment="1">
      <alignment horizontal="center" wrapText="1"/>
    </xf>
    <xf numFmtId="0" fontId="7" fillId="0" borderId="30" xfId="0" applyNumberFormat="1" applyFont="1" applyBorder="1" applyAlignment="1">
      <alignment horizontal="center" wrapText="1"/>
    </xf>
    <xf numFmtId="0" fontId="7" fillId="0" borderId="31" xfId="0" applyNumberFormat="1" applyFont="1" applyBorder="1" applyAlignment="1">
      <alignment horizontal="center" wrapText="1"/>
    </xf>
    <xf numFmtId="0" fontId="11" fillId="0" borderId="35" xfId="0" applyNumberFormat="1" applyFont="1" applyBorder="1" applyAlignment="1">
      <alignment vertical="center" wrapText="1"/>
    </xf>
    <xf numFmtId="0" fontId="3" fillId="0" borderId="36" xfId="0" applyNumberFormat="1" applyFont="1" applyBorder="1" applyAlignment="1">
      <alignment vertical="center" wrapText="1"/>
    </xf>
    <xf numFmtId="0" fontId="9" fillId="0" borderId="29" xfId="0" applyNumberFormat="1" applyFont="1" applyBorder="1" applyAlignment="1">
      <alignment horizontal="center" wrapText="1"/>
    </xf>
    <xf numFmtId="0" fontId="11" fillId="0" borderId="26" xfId="0" applyNumberFormat="1" applyFont="1" applyBorder="1" applyAlignment="1">
      <alignment horizontal="center" wrapText="1"/>
    </xf>
    <xf numFmtId="0" fontId="2" fillId="0" borderId="22" xfId="0" applyNumberFormat="1" applyFont="1" applyBorder="1" applyAlignment="1">
      <alignment wrapText="1"/>
    </xf>
    <xf numFmtId="0" fontId="2" fillId="0" borderId="22" xfId="0" applyNumberFormat="1" applyFont="1" applyBorder="1" applyAlignment="1">
      <alignment horizontal="center" wrapText="1"/>
    </xf>
    <xf numFmtId="4" fontId="2" fillId="0" borderId="22" xfId="0" applyNumberFormat="1" applyFont="1" applyBorder="1"/>
    <xf numFmtId="0" fontId="9" fillId="0" borderId="36" xfId="0" applyNumberFormat="1" applyFont="1" applyBorder="1" applyAlignment="1">
      <alignment wrapText="1"/>
    </xf>
    <xf numFmtId="0" fontId="2" fillId="0" borderId="36" xfId="0" applyNumberFormat="1" applyFont="1" applyBorder="1" applyAlignment="1">
      <alignment horizontal="center" wrapText="1"/>
    </xf>
    <xf numFmtId="4" fontId="2" fillId="0" borderId="36" xfId="0" applyNumberFormat="1" applyFont="1" applyBorder="1"/>
    <xf numFmtId="0" fontId="3" fillId="0" borderId="22" xfId="0" applyNumberFormat="1" applyFont="1" applyBorder="1" applyAlignment="1">
      <alignment vertical="center" wrapText="1"/>
    </xf>
    <xf numFmtId="2" fontId="2" fillId="0" borderId="22" xfId="0" applyNumberFormat="1" applyFont="1" applyBorder="1"/>
    <xf numFmtId="4" fontId="10" fillId="0" borderId="22" xfId="0" applyNumberFormat="1" applyFont="1" applyBorder="1"/>
    <xf numFmtId="0" fontId="1" fillId="0" borderId="0" xfId="0" applyNumberFormat="1" applyFont="1"/>
    <xf numFmtId="17" fontId="3" fillId="0" borderId="0" xfId="0" applyNumberFormat="1" applyFont="1"/>
    <xf numFmtId="9" fontId="3" fillId="0" borderId="0" xfId="1" applyFont="1"/>
    <xf numFmtId="0" fontId="11" fillId="0" borderId="2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wrapText="1"/>
    </xf>
    <xf numFmtId="4" fontId="14" fillId="0" borderId="7" xfId="0" applyNumberFormat="1" applyFont="1" applyBorder="1" applyAlignment="1">
      <alignment horizontal="right"/>
    </xf>
    <xf numFmtId="4" fontId="14" fillId="0" borderId="8" xfId="0" applyNumberFormat="1" applyFont="1" applyBorder="1" applyAlignment="1">
      <alignment horizontal="right"/>
    </xf>
    <xf numFmtId="0" fontId="14" fillId="0" borderId="22" xfId="0" applyNumberFormat="1" applyFont="1" applyBorder="1" applyAlignment="1">
      <alignment horizontal="center" wrapText="1"/>
    </xf>
    <xf numFmtId="4" fontId="14" fillId="0" borderId="22" xfId="0" applyNumberFormat="1" applyFont="1" applyBorder="1"/>
    <xf numFmtId="0" fontId="14" fillId="0" borderId="37" xfId="0" applyNumberFormat="1" applyFont="1" applyBorder="1" applyAlignment="1">
      <alignment horizontal="center" wrapText="1"/>
    </xf>
    <xf numFmtId="4" fontId="14" fillId="0" borderId="45" xfId="0" applyNumberFormat="1" applyFont="1" applyBorder="1"/>
    <xf numFmtId="4" fontId="14" fillId="0" borderId="43" xfId="0" applyNumberFormat="1" applyFont="1" applyBorder="1"/>
    <xf numFmtId="4" fontId="14" fillId="0" borderId="44" xfId="0" applyNumberFormat="1" applyFont="1" applyBorder="1"/>
    <xf numFmtId="4" fontId="14" fillId="0" borderId="23" xfId="0" applyNumberFormat="1" applyFont="1" applyBorder="1" applyAlignment="1">
      <alignment horizontal="right"/>
    </xf>
    <xf numFmtId="0" fontId="14" fillId="0" borderId="42" xfId="0" applyNumberFormat="1" applyFont="1" applyBorder="1" applyAlignment="1">
      <alignment horizontal="center" wrapText="1"/>
    </xf>
    <xf numFmtId="0" fontId="15" fillId="0" borderId="42" xfId="0" applyNumberFormat="1" applyFont="1" applyBorder="1" applyAlignment="1">
      <alignment horizontal="center" wrapText="1"/>
    </xf>
    <xf numFmtId="4" fontId="15" fillId="0" borderId="42" xfId="0" applyNumberFormat="1" applyFont="1" applyBorder="1" applyAlignment="1">
      <alignment horizontal="right"/>
    </xf>
    <xf numFmtId="4" fontId="14" fillId="0" borderId="42" xfId="0" applyNumberFormat="1" applyFont="1" applyBorder="1" applyAlignment="1">
      <alignment horizontal="right"/>
    </xf>
    <xf numFmtId="4" fontId="15" fillId="0" borderId="20" xfId="0" applyNumberFormat="1" applyFont="1" applyBorder="1" applyAlignment="1">
      <alignment horizontal="right"/>
    </xf>
    <xf numFmtId="0" fontId="14" fillId="0" borderId="38" xfId="0" applyNumberFormat="1" applyFont="1" applyBorder="1" applyAlignment="1">
      <alignment horizontal="center" wrapText="1"/>
    </xf>
    <xf numFmtId="0" fontId="14" fillId="0" borderId="16" xfId="0" applyNumberFormat="1" applyFont="1" applyBorder="1" applyAlignment="1">
      <alignment horizontal="center" wrapText="1"/>
    </xf>
    <xf numFmtId="4" fontId="14" fillId="0" borderId="16" xfId="0" applyNumberFormat="1" applyFont="1" applyBorder="1"/>
    <xf numFmtId="0" fontId="14" fillId="0" borderId="29" xfId="0" applyNumberFormat="1" applyFont="1" applyBorder="1" applyAlignment="1">
      <alignment horizontal="center" wrapText="1"/>
    </xf>
    <xf numFmtId="0" fontId="14" fillId="0" borderId="24" xfId="0" applyNumberFormat="1" applyFont="1" applyBorder="1" applyAlignment="1">
      <alignment horizontal="center" wrapText="1"/>
    </xf>
    <xf numFmtId="4" fontId="14" fillId="0" borderId="24" xfId="0" applyNumberFormat="1" applyFont="1" applyBorder="1" applyAlignment="1">
      <alignment horizontal="right"/>
    </xf>
    <xf numFmtId="4" fontId="14" fillId="0" borderId="22" xfId="0" applyNumberFormat="1" applyFont="1" applyBorder="1" applyAlignment="1">
      <alignment horizontal="right"/>
    </xf>
    <xf numFmtId="0" fontId="16" fillId="0" borderId="22" xfId="0" applyNumberFormat="1" applyFont="1" applyBorder="1" applyAlignment="1">
      <alignment horizontal="center" wrapText="1"/>
    </xf>
    <xf numFmtId="4" fontId="14" fillId="0" borderId="49" xfId="0" applyNumberFormat="1" applyFont="1" applyBorder="1" applyAlignment="1">
      <alignment horizontal="right"/>
    </xf>
    <xf numFmtId="4" fontId="15" fillId="0" borderId="28" xfId="0" applyNumberFormat="1" applyFont="1" applyBorder="1" applyAlignment="1">
      <alignment horizontal="right"/>
    </xf>
    <xf numFmtId="4" fontId="14" fillId="0" borderId="50" xfId="0" applyNumberFormat="1" applyFont="1" applyBorder="1" applyAlignment="1">
      <alignment horizontal="right"/>
    </xf>
    <xf numFmtId="4" fontId="14" fillId="0" borderId="40" xfId="0" applyNumberFormat="1" applyFont="1" applyBorder="1" applyAlignment="1">
      <alignment horizontal="right"/>
    </xf>
    <xf numFmtId="4" fontId="15" fillId="0" borderId="40" xfId="0" applyNumberFormat="1" applyFont="1" applyBorder="1" applyAlignment="1">
      <alignment horizontal="right"/>
    </xf>
    <xf numFmtId="4" fontId="15" fillId="0" borderId="52" xfId="0" applyNumberFormat="1" applyFont="1" applyBorder="1" applyAlignment="1">
      <alignment horizontal="right"/>
    </xf>
    <xf numFmtId="0" fontId="14" fillId="0" borderId="22" xfId="0" applyNumberFormat="1" applyFont="1" applyBorder="1" applyAlignment="1">
      <alignment horizontal="center" vertical="center" wrapText="1"/>
    </xf>
    <xf numFmtId="0" fontId="14" fillId="0" borderId="37" xfId="0" applyNumberFormat="1" applyFont="1" applyBorder="1"/>
    <xf numFmtId="0" fontId="14" fillId="0" borderId="49" xfId="0" applyNumberFormat="1" applyFont="1" applyBorder="1" applyAlignment="1">
      <alignment horizontal="center" wrapText="1"/>
    </xf>
    <xf numFmtId="0" fontId="15" fillId="0" borderId="49" xfId="0" applyNumberFormat="1" applyFont="1" applyBorder="1" applyAlignment="1">
      <alignment horizontal="center" vertical="center" wrapText="1"/>
    </xf>
    <xf numFmtId="4" fontId="15" fillId="0" borderId="49" xfId="0" applyNumberFormat="1" applyFont="1" applyBorder="1"/>
    <xf numFmtId="0" fontId="14" fillId="0" borderId="49" xfId="0" applyNumberFormat="1" applyFont="1" applyBorder="1"/>
    <xf numFmtId="0" fontId="14" fillId="0" borderId="50" xfId="0" applyNumberFormat="1" applyFont="1" applyBorder="1" applyAlignment="1">
      <alignment horizontal="center" wrapText="1"/>
    </xf>
    <xf numFmtId="0" fontId="14" fillId="0" borderId="50" xfId="0" applyNumberFormat="1" applyFont="1" applyBorder="1" applyAlignment="1">
      <alignment horizontal="center" vertical="center" wrapText="1"/>
    </xf>
    <xf numFmtId="0" fontId="14" fillId="0" borderId="22" xfId="0" applyNumberFormat="1" applyFont="1" applyBorder="1"/>
    <xf numFmtId="0" fontId="14" fillId="0" borderId="40" xfId="0" applyNumberFormat="1" applyFont="1" applyBorder="1" applyAlignment="1">
      <alignment horizontal="center" wrapText="1"/>
    </xf>
    <xf numFmtId="0" fontId="15" fillId="0" borderId="40" xfId="0" applyNumberFormat="1" applyFont="1" applyBorder="1" applyAlignment="1">
      <alignment horizontal="center" vertical="center" wrapText="1"/>
    </xf>
    <xf numFmtId="0" fontId="14" fillId="0" borderId="40" xfId="0" applyNumberFormat="1" applyFont="1" applyBorder="1"/>
    <xf numFmtId="0" fontId="17" fillId="0" borderId="22" xfId="0" applyNumberFormat="1" applyFont="1" applyBorder="1" applyAlignment="1">
      <alignment wrapText="1"/>
    </xf>
    <xf numFmtId="4" fontId="15" fillId="0" borderId="22" xfId="0" applyNumberFormat="1" applyFont="1" applyBorder="1"/>
    <xf numFmtId="2" fontId="14" fillId="0" borderId="50" xfId="0" applyNumberFormat="1" applyFont="1" applyBorder="1"/>
    <xf numFmtId="2" fontId="14" fillId="0" borderId="22" xfId="0" applyNumberFormat="1" applyFont="1" applyBorder="1"/>
    <xf numFmtId="2" fontId="15" fillId="0" borderId="40" xfId="0" applyNumberFormat="1" applyFont="1" applyBorder="1"/>
    <xf numFmtId="2" fontId="18" fillId="0" borderId="22" xfId="0" applyNumberFormat="1" applyFont="1" applyBorder="1"/>
    <xf numFmtId="4" fontId="14" fillId="0" borderId="53" xfId="0" applyNumberFormat="1" applyFont="1" applyBorder="1"/>
    <xf numFmtId="2" fontId="14" fillId="0" borderId="35" xfId="0" applyNumberFormat="1" applyFont="1" applyBorder="1"/>
    <xf numFmtId="2" fontId="14" fillId="0" borderId="37" xfId="0" applyNumberFormat="1" applyFont="1" applyBorder="1"/>
    <xf numFmtId="4" fontId="14" fillId="0" borderId="54" xfId="0" applyNumberFormat="1" applyFont="1" applyBorder="1"/>
    <xf numFmtId="4" fontId="16" fillId="0" borderId="53" xfId="0" applyNumberFormat="1" applyFont="1" applyBorder="1" applyAlignment="1">
      <alignment horizontal="right"/>
    </xf>
    <xf numFmtId="4" fontId="14" fillId="0" borderId="15" xfId="0" applyNumberFormat="1" applyFont="1" applyBorder="1" applyAlignment="1">
      <alignment horizontal="right"/>
    </xf>
    <xf numFmtId="4" fontId="14" fillId="0" borderId="55" xfId="0" applyNumberFormat="1" applyFont="1" applyBorder="1"/>
    <xf numFmtId="4" fontId="15" fillId="0" borderId="24" xfId="0" applyNumberFormat="1" applyFont="1" applyBorder="1" applyAlignment="1">
      <alignment horizontal="right"/>
    </xf>
    <xf numFmtId="4" fontId="15" fillId="0" borderId="38" xfId="0" applyNumberFormat="1" applyFont="1" applyBorder="1" applyAlignment="1">
      <alignment horizontal="right"/>
    </xf>
    <xf numFmtId="4" fontId="15" fillId="0" borderId="39" xfId="0" applyNumberFormat="1" applyFont="1" applyBorder="1" applyAlignment="1">
      <alignment horizontal="right"/>
    </xf>
    <xf numFmtId="0" fontId="15" fillId="0" borderId="24" xfId="0" applyNumberFormat="1" applyFont="1" applyBorder="1" applyAlignment="1">
      <alignment horizontal="center" wrapText="1"/>
    </xf>
    <xf numFmtId="4" fontId="14" fillId="0" borderId="37" xfId="0" applyNumberFormat="1" applyFont="1" applyBorder="1" applyAlignment="1">
      <alignment horizontal="right"/>
    </xf>
    <xf numFmtId="0" fontId="14" fillId="0" borderId="57" xfId="0" applyNumberFormat="1" applyFont="1" applyBorder="1" applyAlignment="1">
      <alignment horizontal="center" wrapText="1"/>
    </xf>
    <xf numFmtId="4" fontId="14" fillId="0" borderId="57" xfId="0" applyNumberFormat="1" applyFont="1" applyBorder="1"/>
    <xf numFmtId="4" fontId="14" fillId="0" borderId="57" xfId="0" applyNumberFormat="1" applyFont="1" applyBorder="1" applyAlignment="1">
      <alignment horizontal="right"/>
    </xf>
    <xf numFmtId="4" fontId="14" fillId="0" borderId="58" xfId="0" applyNumberFormat="1" applyFont="1" applyBorder="1" applyAlignment="1">
      <alignment horizontal="right"/>
    </xf>
    <xf numFmtId="4" fontId="14" fillId="0" borderId="51" xfId="0" applyNumberFormat="1" applyFont="1" applyBorder="1" applyAlignment="1">
      <alignment horizontal="right"/>
    </xf>
    <xf numFmtId="4" fontId="14" fillId="0" borderId="60" xfId="0" applyNumberFormat="1" applyFont="1" applyBorder="1" applyAlignment="1">
      <alignment horizontal="right"/>
    </xf>
    <xf numFmtId="4" fontId="14" fillId="0" borderId="61" xfId="0" applyNumberFormat="1" applyFont="1" applyBorder="1" applyAlignment="1">
      <alignment horizontal="right"/>
    </xf>
    <xf numFmtId="4" fontId="15" fillId="0" borderId="63" xfId="0" applyNumberFormat="1" applyFont="1" applyBorder="1" applyAlignment="1">
      <alignment horizontal="right"/>
    </xf>
    <xf numFmtId="0" fontId="14" fillId="0" borderId="35" xfId="0" applyNumberFormat="1" applyFont="1" applyBorder="1"/>
    <xf numFmtId="4" fontId="14" fillId="0" borderId="35" xfId="0" applyNumberFormat="1" applyFont="1" applyBorder="1" applyAlignment="1">
      <alignment horizontal="right"/>
    </xf>
    <xf numFmtId="4" fontId="14" fillId="0" borderId="64" xfId="0" applyNumberFormat="1" applyFont="1" applyBorder="1" applyAlignment="1">
      <alignment horizontal="right"/>
    </xf>
    <xf numFmtId="4" fontId="14" fillId="0" borderId="65" xfId="0" applyNumberFormat="1" applyFont="1" applyBorder="1" applyAlignment="1">
      <alignment horizontal="right"/>
    </xf>
    <xf numFmtId="0" fontId="7" fillId="0" borderId="41" xfId="0" applyNumberFormat="1" applyFont="1" applyBorder="1" applyAlignment="1">
      <alignment wrapText="1"/>
    </xf>
    <xf numFmtId="0" fontId="11" fillId="0" borderId="42" xfId="0" applyNumberFormat="1" applyFont="1" applyBorder="1" applyAlignment="1">
      <alignment horizontal="center" wrapText="1"/>
    </xf>
    <xf numFmtId="1" fontId="6" fillId="0" borderId="42" xfId="0" applyNumberFormat="1" applyFont="1" applyBorder="1" applyAlignment="1">
      <alignment horizontal="center" wrapText="1"/>
    </xf>
    <xf numFmtId="4" fontId="7" fillId="0" borderId="42" xfId="0" applyNumberFormat="1" applyFont="1" applyBorder="1" applyAlignment="1">
      <alignment horizontal="right"/>
    </xf>
    <xf numFmtId="4" fontId="6" fillId="0" borderId="42" xfId="0" applyNumberFormat="1" applyFont="1" applyBorder="1" applyAlignment="1">
      <alignment horizontal="right"/>
    </xf>
    <xf numFmtId="4" fontId="6" fillId="0" borderId="66" xfId="0" applyNumberFormat="1" applyFont="1" applyBorder="1" applyAlignment="1">
      <alignment horizontal="right"/>
    </xf>
    <xf numFmtId="0" fontId="14" fillId="0" borderId="35" xfId="0" applyNumberFormat="1" applyFont="1" applyBorder="1" applyAlignment="1">
      <alignment horizontal="center" vertical="center" wrapText="1"/>
    </xf>
    <xf numFmtId="0" fontId="14" fillId="0" borderId="35" xfId="0" applyNumberFormat="1" applyFont="1" applyBorder="1" applyAlignment="1">
      <alignment horizontal="center" wrapText="1"/>
    </xf>
    <xf numFmtId="2" fontId="14" fillId="0" borderId="57" xfId="0" applyNumberFormat="1" applyFont="1" applyBorder="1"/>
    <xf numFmtId="4" fontId="14" fillId="0" borderId="35" xfId="0" applyNumberFormat="1" applyFont="1" applyBorder="1"/>
    <xf numFmtId="4" fontId="14" fillId="0" borderId="64" xfId="0" applyNumberFormat="1" applyFont="1" applyBorder="1"/>
    <xf numFmtId="4" fontId="14" fillId="0" borderId="51" xfId="0" applyNumberFormat="1" applyFont="1" applyBorder="1"/>
    <xf numFmtId="4" fontId="15" fillId="0" borderId="51" xfId="0" applyNumberFormat="1" applyFont="1" applyBorder="1"/>
    <xf numFmtId="0" fontId="15" fillId="0" borderId="40" xfId="0" applyNumberFormat="1" applyFont="1" applyBorder="1" applyAlignment="1">
      <alignment horizontal="center" wrapText="1"/>
    </xf>
    <xf numFmtId="0" fontId="14" fillId="0" borderId="40" xfId="0" applyNumberFormat="1" applyFont="1" applyBorder="1" applyAlignment="1">
      <alignment horizontal="right"/>
    </xf>
    <xf numFmtId="4" fontId="15" fillId="0" borderId="40" xfId="0" applyNumberFormat="1" applyFont="1" applyBorder="1"/>
    <xf numFmtId="4" fontId="15" fillId="0" borderId="52" xfId="0" applyNumberFormat="1" applyFont="1" applyBorder="1"/>
    <xf numFmtId="0" fontId="6" fillId="0" borderId="12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/>
    </xf>
    <xf numFmtId="0" fontId="11" fillId="0" borderId="67" xfId="0" applyNumberFormat="1" applyFont="1" applyBorder="1" applyAlignment="1">
      <alignment horizontal="center" vertical="center"/>
    </xf>
    <xf numFmtId="0" fontId="6" fillId="0" borderId="68" xfId="0" applyNumberFormat="1" applyFont="1" applyBorder="1" applyAlignment="1">
      <alignment horizontal="center" vertical="center"/>
    </xf>
    <xf numFmtId="0" fontId="14" fillId="0" borderId="69" xfId="0" applyNumberFormat="1" applyFont="1" applyBorder="1" applyAlignment="1">
      <alignment horizontal="center" wrapText="1"/>
    </xf>
    <xf numFmtId="4" fontId="14" fillId="0" borderId="69" xfId="0" applyNumberFormat="1" applyFont="1" applyBorder="1" applyAlignment="1">
      <alignment horizontal="right"/>
    </xf>
    <xf numFmtId="4" fontId="14" fillId="0" borderId="70" xfId="0" applyNumberFormat="1" applyFont="1" applyBorder="1" applyAlignment="1">
      <alignment horizontal="right"/>
    </xf>
    <xf numFmtId="4" fontId="14" fillId="0" borderId="72" xfId="0" applyNumberFormat="1" applyFont="1" applyBorder="1" applyAlignment="1">
      <alignment horizontal="right"/>
    </xf>
    <xf numFmtId="4" fontId="14" fillId="0" borderId="73" xfId="0" applyNumberFormat="1" applyFont="1" applyBorder="1" applyAlignment="1">
      <alignment horizontal="right"/>
    </xf>
    <xf numFmtId="0" fontId="3" fillId="0" borderId="51" xfId="0" applyNumberFormat="1" applyFont="1" applyBorder="1"/>
    <xf numFmtId="4" fontId="15" fillId="0" borderId="74" xfId="0" applyNumberFormat="1" applyFont="1" applyBorder="1" applyAlignment="1">
      <alignment horizontal="right"/>
    </xf>
    <xf numFmtId="0" fontId="14" fillId="0" borderId="75" xfId="0" applyNumberFormat="1" applyFont="1" applyBorder="1" applyAlignment="1">
      <alignment horizontal="center" wrapText="1"/>
    </xf>
    <xf numFmtId="4" fontId="14" fillId="0" borderId="76" xfId="0" applyNumberFormat="1" applyFont="1" applyBorder="1"/>
    <xf numFmtId="4" fontId="14" fillId="0" borderId="77" xfId="0" applyNumberFormat="1" applyFont="1" applyBorder="1" applyAlignment="1">
      <alignment horizontal="right"/>
    </xf>
    <xf numFmtId="4" fontId="15" fillId="0" borderId="78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11" fillId="0" borderId="46" xfId="0" applyNumberFormat="1" applyFont="1" applyBorder="1" applyAlignment="1">
      <alignment horizontal="center" vertical="center" wrapText="1"/>
    </xf>
    <xf numFmtId="0" fontId="11" fillId="0" borderId="47" xfId="0" applyNumberFormat="1" applyFont="1" applyBorder="1" applyAlignment="1">
      <alignment horizontal="center" vertical="center" wrapText="1"/>
    </xf>
    <xf numFmtId="0" fontId="11" fillId="0" borderId="48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71" xfId="0" applyNumberFormat="1" applyFont="1" applyBorder="1" applyAlignment="1">
      <alignment horizontal="center" vertical="center" wrapText="1"/>
    </xf>
    <xf numFmtId="0" fontId="11" fillId="0" borderId="46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  <xf numFmtId="4" fontId="14" fillId="0" borderId="79" xfId="0" applyNumberFormat="1" applyFont="1" applyBorder="1"/>
    <xf numFmtId="4" fontId="14" fillId="0" borderId="37" xfId="0" applyNumberFormat="1" applyFont="1" applyBorder="1"/>
    <xf numFmtId="4" fontId="14" fillId="0" borderId="80" xfId="0" applyNumberFormat="1" applyFont="1" applyBorder="1" applyAlignment="1">
      <alignment horizontal="right"/>
    </xf>
    <xf numFmtId="0" fontId="16" fillId="0" borderId="49" xfId="0" applyNumberFormat="1" applyFont="1" applyBorder="1" applyAlignment="1">
      <alignment horizontal="center" wrapText="1"/>
    </xf>
    <xf numFmtId="0" fontId="14" fillId="0" borderId="49" xfId="0" applyNumberFormat="1" applyFont="1" applyBorder="1" applyAlignment="1">
      <alignment horizontal="center" vertical="center" wrapText="1"/>
    </xf>
    <xf numFmtId="2" fontId="14" fillId="0" borderId="49" xfId="0" applyNumberFormat="1" applyFont="1" applyBorder="1"/>
    <xf numFmtId="2" fontId="14" fillId="0" borderId="36" xfId="0" applyNumberFormat="1" applyFont="1" applyBorder="1"/>
    <xf numFmtId="0" fontId="14" fillId="0" borderId="36" xfId="0" applyNumberFormat="1" applyFont="1" applyBorder="1"/>
    <xf numFmtId="4" fontId="14" fillId="0" borderId="36" xfId="0" applyNumberFormat="1" applyFont="1" applyBorder="1" applyAlignment="1">
      <alignment horizontal="right"/>
    </xf>
    <xf numFmtId="4" fontId="14" fillId="0" borderId="81" xfId="0" applyNumberFormat="1" applyFont="1" applyBorder="1" applyAlignment="1">
      <alignment horizontal="right"/>
    </xf>
    <xf numFmtId="0" fontId="15" fillId="0" borderId="82" xfId="0" applyNumberFormat="1" applyFont="1" applyBorder="1" applyAlignment="1">
      <alignment horizontal="center" vertical="center" wrapText="1"/>
    </xf>
    <xf numFmtId="4" fontId="15" fillId="0" borderId="82" xfId="0" applyNumberFormat="1" applyFont="1" applyBorder="1"/>
    <xf numFmtId="0" fontId="14" fillId="0" borderId="82" xfId="0" applyNumberFormat="1" applyFont="1" applyBorder="1"/>
    <xf numFmtId="4" fontId="14" fillId="0" borderId="82" xfId="0" applyNumberFormat="1" applyFont="1" applyBorder="1" applyAlignment="1">
      <alignment horizontal="right"/>
    </xf>
    <xf numFmtId="4" fontId="16" fillId="0" borderId="22" xfId="0" applyNumberFormat="1" applyFont="1" applyBorder="1" applyAlignment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workbookViewId="0">
      <selection activeCell="A3" sqref="A3:I34"/>
    </sheetView>
  </sheetViews>
  <sheetFormatPr defaultColWidth="9.140625" defaultRowHeight="15" x14ac:dyDescent="0.25"/>
  <cols>
    <col min="1" max="1" width="21.85546875" style="1" customWidth="1"/>
    <col min="2" max="2" width="12.28515625" style="1" bestFit="1" customWidth="1"/>
    <col min="3" max="3" width="11.28515625" style="2" customWidth="1"/>
    <col min="4" max="4" width="13.7109375" customWidth="1"/>
    <col min="5" max="5" width="12" customWidth="1"/>
    <col min="7" max="7" width="9.140625" customWidth="1"/>
    <col min="8" max="8" width="26.140625" customWidth="1"/>
    <col min="9" max="10" width="17" customWidth="1"/>
    <col min="12" max="12" width="14.7109375" customWidth="1"/>
  </cols>
  <sheetData>
    <row r="1" spans="1:9" ht="2.25" customHeight="1" x14ac:dyDescent="0.25"/>
    <row r="2" spans="1:9" ht="2.25" hidden="1" customHeight="1" x14ac:dyDescent="0.25"/>
    <row r="3" spans="1:9" ht="15.75" customHeight="1" thickBot="1" x14ac:dyDescent="0.35">
      <c r="A3" s="178" t="s">
        <v>27</v>
      </c>
      <c r="B3" s="179"/>
      <c r="C3" s="179"/>
      <c r="D3" s="179"/>
      <c r="E3" s="179"/>
      <c r="F3" s="179"/>
      <c r="G3" s="179"/>
      <c r="H3" s="179"/>
      <c r="I3" s="179"/>
    </row>
    <row r="4" spans="1:9" ht="29.25" thickBot="1" x14ac:dyDescent="0.3">
      <c r="A4" s="3" t="s">
        <v>0</v>
      </c>
      <c r="B4" s="4" t="s">
        <v>1</v>
      </c>
      <c r="C4" s="4" t="s">
        <v>17</v>
      </c>
      <c r="D4" s="5" t="s">
        <v>3</v>
      </c>
      <c r="E4" s="5" t="s">
        <v>4</v>
      </c>
      <c r="F4" s="5" t="s">
        <v>5</v>
      </c>
      <c r="G4" s="5" t="s">
        <v>6</v>
      </c>
      <c r="H4" s="73" t="s">
        <v>18</v>
      </c>
      <c r="I4" s="7" t="s">
        <v>7</v>
      </c>
    </row>
    <row r="5" spans="1:9" ht="31.5" x14ac:dyDescent="0.25">
      <c r="A5" s="180" t="s">
        <v>15</v>
      </c>
      <c r="B5" s="74" t="s">
        <v>19</v>
      </c>
      <c r="C5" s="74">
        <v>1</v>
      </c>
      <c r="D5" s="75">
        <v>31650</v>
      </c>
      <c r="E5" s="75">
        <f>D5*0.22</f>
        <v>6963</v>
      </c>
      <c r="F5" s="75">
        <f>D5*0.051</f>
        <v>1614.1499999999999</v>
      </c>
      <c r="G5" s="75">
        <f>D5*0.002</f>
        <v>63.300000000000004</v>
      </c>
      <c r="H5" s="75">
        <f>SUM(D5:G5)</f>
        <v>40290.450000000004</v>
      </c>
      <c r="I5" s="76">
        <f>H5*C5</f>
        <v>40290.450000000004</v>
      </c>
    </row>
    <row r="6" spans="1:9" ht="15.75" x14ac:dyDescent="0.25">
      <c r="A6" s="180"/>
      <c r="B6" s="74" t="s">
        <v>20</v>
      </c>
      <c r="C6" s="74">
        <v>1</v>
      </c>
      <c r="D6" s="75">
        <v>21100</v>
      </c>
      <c r="E6" s="75">
        <f t="shared" ref="E6:E8" si="0">D6*0.22</f>
        <v>4642</v>
      </c>
      <c r="F6" s="75">
        <f t="shared" ref="F6:F8" si="1">D6*0.051</f>
        <v>1076.0999999999999</v>
      </c>
      <c r="G6" s="75">
        <f t="shared" ref="G6:G7" si="2">D6*0.002</f>
        <v>42.2</v>
      </c>
      <c r="H6" s="75">
        <f t="shared" ref="H6:H8" si="3">SUM(D6:G6)</f>
        <v>26860.3</v>
      </c>
      <c r="I6" s="76">
        <f t="shared" ref="I6:I8" si="4">H6*C6</f>
        <v>26860.3</v>
      </c>
    </row>
    <row r="7" spans="1:9" ht="15.75" x14ac:dyDescent="0.25">
      <c r="A7" s="181"/>
      <c r="B7" s="74" t="s">
        <v>21</v>
      </c>
      <c r="C7" s="74">
        <v>1</v>
      </c>
      <c r="D7" s="75">
        <v>21100</v>
      </c>
      <c r="E7" s="75">
        <f t="shared" si="0"/>
        <v>4642</v>
      </c>
      <c r="F7" s="75">
        <f t="shared" si="1"/>
        <v>1076.0999999999999</v>
      </c>
      <c r="G7" s="75">
        <f t="shared" si="2"/>
        <v>42.2</v>
      </c>
      <c r="H7" s="75">
        <f t="shared" si="3"/>
        <v>26860.3</v>
      </c>
      <c r="I7" s="76">
        <f t="shared" si="4"/>
        <v>26860.3</v>
      </c>
    </row>
    <row r="8" spans="1:9" ht="15.75" x14ac:dyDescent="0.25">
      <c r="A8" s="180"/>
      <c r="B8" s="74" t="s">
        <v>22</v>
      </c>
      <c r="C8" s="74">
        <v>1</v>
      </c>
      <c r="D8" s="75">
        <v>21100</v>
      </c>
      <c r="E8" s="75">
        <f t="shared" si="0"/>
        <v>4642</v>
      </c>
      <c r="F8" s="75">
        <f t="shared" si="1"/>
        <v>1076.0999999999999</v>
      </c>
      <c r="G8" s="75">
        <f>D8*0.002</f>
        <v>42.2</v>
      </c>
      <c r="H8" s="75">
        <f t="shared" si="3"/>
        <v>26860.3</v>
      </c>
      <c r="I8" s="76">
        <f t="shared" si="4"/>
        <v>26860.3</v>
      </c>
    </row>
    <row r="9" spans="1:9" ht="16.5" thickBot="1" x14ac:dyDescent="0.3">
      <c r="A9" s="181"/>
      <c r="B9" s="93"/>
      <c r="C9" s="131">
        <v>4</v>
      </c>
      <c r="D9" s="128">
        <f>SUM(D5:D8)</f>
        <v>94950</v>
      </c>
      <c r="E9" s="94"/>
      <c r="F9" s="94"/>
      <c r="G9" s="94"/>
      <c r="H9" s="128">
        <f>SUM(H5:H8)</f>
        <v>120871.35</v>
      </c>
      <c r="I9" s="98">
        <f>SUM(I5:I8)</f>
        <v>120871.35</v>
      </c>
    </row>
    <row r="10" spans="1:9" ht="15.75" x14ac:dyDescent="0.25">
      <c r="A10" s="182" t="s">
        <v>16</v>
      </c>
      <c r="B10" s="133" t="s">
        <v>23</v>
      </c>
      <c r="C10" s="133">
        <v>2</v>
      </c>
      <c r="D10" s="134">
        <v>7560</v>
      </c>
      <c r="E10" s="134">
        <f>D10*0.22</f>
        <v>1663.2</v>
      </c>
      <c r="F10" s="134">
        <f>D10*0.051</f>
        <v>385.56</v>
      </c>
      <c r="G10" s="134">
        <f>D10*0.002</f>
        <v>15.120000000000001</v>
      </c>
      <c r="H10" s="135">
        <f>SUM(D10:G10)</f>
        <v>9623.880000000001</v>
      </c>
      <c r="I10" s="136">
        <f>H10*C10</f>
        <v>19247.760000000002</v>
      </c>
    </row>
    <row r="11" spans="1:9" ht="15.75" x14ac:dyDescent="0.25">
      <c r="A11" s="183"/>
      <c r="B11" s="77" t="s">
        <v>20</v>
      </c>
      <c r="C11" s="77">
        <v>2</v>
      </c>
      <c r="D11" s="121">
        <v>18900</v>
      </c>
      <c r="E11" s="78">
        <f t="shared" ref="E11:E12" si="5">D11*0.22</f>
        <v>4158</v>
      </c>
      <c r="F11" s="78">
        <f t="shared" ref="F11:F13" si="6">D11*0.051</f>
        <v>963.9</v>
      </c>
      <c r="G11" s="78">
        <f t="shared" ref="G11:G14" si="7">D11*0.002</f>
        <v>37.800000000000004</v>
      </c>
      <c r="H11" s="95">
        <f t="shared" ref="H11:H14" si="8">SUM(D11:G11)</f>
        <v>24059.7</v>
      </c>
      <c r="I11" s="137">
        <f t="shared" ref="I11:I14" si="9">H11*C11</f>
        <v>48119.4</v>
      </c>
    </row>
    <row r="12" spans="1:9" ht="15.75" x14ac:dyDescent="0.25">
      <c r="A12" s="183"/>
      <c r="B12" s="77" t="s">
        <v>20</v>
      </c>
      <c r="C12" s="77">
        <v>1</v>
      </c>
      <c r="D12" s="121">
        <v>6930</v>
      </c>
      <c r="E12" s="78">
        <f t="shared" si="5"/>
        <v>1524.6</v>
      </c>
      <c r="F12" s="78">
        <f>D12*0.051</f>
        <v>353.42999999999995</v>
      </c>
      <c r="G12" s="78">
        <f t="shared" si="7"/>
        <v>13.86</v>
      </c>
      <c r="H12" s="95">
        <f t="shared" si="8"/>
        <v>8821.8900000000012</v>
      </c>
      <c r="I12" s="137">
        <f t="shared" si="9"/>
        <v>8821.8900000000012</v>
      </c>
    </row>
    <row r="13" spans="1:9" ht="15.75" x14ac:dyDescent="0.25">
      <c r="A13" s="183"/>
      <c r="B13" s="79" t="s">
        <v>21</v>
      </c>
      <c r="C13" s="79">
        <v>3</v>
      </c>
      <c r="D13" s="80">
        <v>18900</v>
      </c>
      <c r="E13" s="78">
        <f>D13*0.22</f>
        <v>4158</v>
      </c>
      <c r="F13" s="78">
        <f t="shared" si="6"/>
        <v>963.9</v>
      </c>
      <c r="G13" s="78">
        <f t="shared" si="7"/>
        <v>37.800000000000004</v>
      </c>
      <c r="H13" s="95">
        <f t="shared" si="8"/>
        <v>24059.7</v>
      </c>
      <c r="I13" s="137">
        <f t="shared" si="9"/>
        <v>72179.100000000006</v>
      </c>
    </row>
    <row r="14" spans="1:9" ht="15.75" x14ac:dyDescent="0.25">
      <c r="A14" s="183"/>
      <c r="B14" s="79" t="s">
        <v>22</v>
      </c>
      <c r="C14" s="79">
        <v>3</v>
      </c>
      <c r="D14" s="80">
        <v>18900</v>
      </c>
      <c r="E14" s="78">
        <f>D14*0.22</f>
        <v>4158</v>
      </c>
      <c r="F14" s="78">
        <f>D14*0.051</f>
        <v>963.9</v>
      </c>
      <c r="G14" s="78">
        <f t="shared" si="7"/>
        <v>37.800000000000004</v>
      </c>
      <c r="H14" s="126">
        <f t="shared" si="8"/>
        <v>24059.7</v>
      </c>
      <c r="I14" s="138">
        <f t="shared" si="9"/>
        <v>72179.100000000006</v>
      </c>
    </row>
    <row r="15" spans="1:9" ht="15.75" x14ac:dyDescent="0.25">
      <c r="A15" s="183"/>
      <c r="B15" s="79"/>
      <c r="C15" s="79"/>
      <c r="D15" s="81"/>
      <c r="E15" s="82"/>
      <c r="F15" s="104"/>
      <c r="G15" s="104"/>
      <c r="H15" s="83"/>
      <c r="I15" s="139"/>
    </row>
    <row r="16" spans="1:9" ht="16.5" thickBot="1" x14ac:dyDescent="0.3">
      <c r="A16" s="184"/>
      <c r="B16" s="84"/>
      <c r="C16" s="85">
        <f>SUM(C10:C14)</f>
        <v>11</v>
      </c>
      <c r="D16" s="86">
        <f>SUM(D10:D15)</f>
        <v>71190</v>
      </c>
      <c r="E16" s="87"/>
      <c r="F16" s="87"/>
      <c r="G16" s="87"/>
      <c r="H16" s="88">
        <f>SUM(H10:H15)</f>
        <v>90624.87</v>
      </c>
      <c r="I16" s="140">
        <f>SUM(I10:I15)</f>
        <v>220547.25000000003</v>
      </c>
    </row>
    <row r="17" spans="1:9" ht="31.5" x14ac:dyDescent="0.25">
      <c r="A17" s="185" t="s">
        <v>10</v>
      </c>
      <c r="B17" s="89" t="s">
        <v>19</v>
      </c>
      <c r="C17" s="90">
        <v>3</v>
      </c>
      <c r="D17" s="91">
        <v>30000</v>
      </c>
      <c r="E17" s="91">
        <f>D17*0.22</f>
        <v>6600</v>
      </c>
      <c r="F17" s="91">
        <f>D17*0.051</f>
        <v>1530</v>
      </c>
      <c r="G17" s="127">
        <f>D17*0.002</f>
        <v>60</v>
      </c>
      <c r="H17" s="132">
        <f>SUM(D17:G17)</f>
        <v>38190</v>
      </c>
      <c r="I17" s="132">
        <f>H17*C17</f>
        <v>114570</v>
      </c>
    </row>
    <row r="18" spans="1:9" ht="15.75" x14ac:dyDescent="0.25">
      <c r="A18" s="186"/>
      <c r="B18" s="92" t="s">
        <v>20</v>
      </c>
      <c r="C18" s="93">
        <v>3</v>
      </c>
      <c r="D18" s="124">
        <v>20000</v>
      </c>
      <c r="E18" s="78">
        <f>D18*0.22</f>
        <v>4400</v>
      </c>
      <c r="F18" s="78">
        <f>D18*0.051</f>
        <v>1019.9999999999999</v>
      </c>
      <c r="G18" s="121">
        <f t="shared" ref="G18:G20" si="10">D18*0.002</f>
        <v>40</v>
      </c>
      <c r="H18" s="95">
        <f t="shared" ref="H18:H20" si="11">SUM(D18:G18)</f>
        <v>25460</v>
      </c>
      <c r="I18" s="95">
        <f t="shared" ref="I18:I20" si="12">H18*C18</f>
        <v>76380</v>
      </c>
    </row>
    <row r="19" spans="1:9" ht="15.75" x14ac:dyDescent="0.25">
      <c r="A19" s="186"/>
      <c r="B19" s="77" t="s">
        <v>21</v>
      </c>
      <c r="C19" s="77">
        <v>3</v>
      </c>
      <c r="D19" s="121">
        <v>20000</v>
      </c>
      <c r="E19" s="78">
        <f>D19*0.22</f>
        <v>4400</v>
      </c>
      <c r="F19" s="78">
        <f t="shared" ref="F19:F20" si="13">D19*0.051</f>
        <v>1019.9999999999999</v>
      </c>
      <c r="G19" s="121">
        <f t="shared" si="10"/>
        <v>40</v>
      </c>
      <c r="H19" s="95">
        <f t="shared" si="11"/>
        <v>25460</v>
      </c>
      <c r="I19" s="95">
        <f t="shared" si="12"/>
        <v>76380</v>
      </c>
    </row>
    <row r="20" spans="1:9" ht="15.75" x14ac:dyDescent="0.25">
      <c r="A20" s="186"/>
      <c r="B20" s="96" t="s">
        <v>22</v>
      </c>
      <c r="C20" s="96">
        <v>3</v>
      </c>
      <c r="D20" s="125">
        <v>20000</v>
      </c>
      <c r="E20" s="78">
        <f t="shared" ref="E20" si="14">D20*0.22</f>
        <v>4400</v>
      </c>
      <c r="F20" s="78">
        <f t="shared" si="13"/>
        <v>1019.9999999999999</v>
      </c>
      <c r="G20" s="121">
        <f t="shared" si="10"/>
        <v>40</v>
      </c>
      <c r="H20" s="95">
        <f t="shared" si="11"/>
        <v>25460</v>
      </c>
      <c r="I20" s="95">
        <f t="shared" si="12"/>
        <v>76380</v>
      </c>
    </row>
    <row r="21" spans="1:9" ht="16.5" thickBot="1" x14ac:dyDescent="0.3">
      <c r="A21" s="186"/>
      <c r="B21" s="105"/>
      <c r="C21" s="106">
        <f>SUM(C17:C20)</f>
        <v>12</v>
      </c>
      <c r="D21" s="107">
        <f>SUM(D17:D20)</f>
        <v>90000</v>
      </c>
      <c r="E21" s="108"/>
      <c r="F21" s="108"/>
      <c r="G21" s="97"/>
      <c r="H21" s="129">
        <f>SUM(H17:H20)</f>
        <v>114570</v>
      </c>
      <c r="I21" s="130">
        <f>SUM(I17:I20)</f>
        <v>343710</v>
      </c>
    </row>
    <row r="22" spans="1:9" ht="31.5" x14ac:dyDescent="0.25">
      <c r="A22" s="187" t="s">
        <v>24</v>
      </c>
      <c r="B22" s="109" t="s">
        <v>19</v>
      </c>
      <c r="C22" s="110">
        <v>11</v>
      </c>
      <c r="D22" s="117">
        <v>30853.33</v>
      </c>
      <c r="E22" s="122">
        <f>D22*0.22</f>
        <v>6787.7326000000003</v>
      </c>
      <c r="F22" s="141">
        <f>D22*0.051</f>
        <v>1573.51983</v>
      </c>
      <c r="G22" s="142">
        <f>D22*0.002</f>
        <v>61.706660000000007</v>
      </c>
      <c r="H22" s="99">
        <f>SUM(D22:G22)</f>
        <v>39276.289090000006</v>
      </c>
      <c r="I22" s="143">
        <f>H22*C22</f>
        <v>432039.17999000009</v>
      </c>
    </row>
    <row r="23" spans="1:9" ht="15.75" x14ac:dyDescent="0.25">
      <c r="A23" s="190"/>
      <c r="B23" s="77" t="s">
        <v>28</v>
      </c>
      <c r="C23" s="103">
        <v>7</v>
      </c>
      <c r="D23" s="118">
        <v>13053.33</v>
      </c>
      <c r="E23" s="118">
        <f t="shared" ref="E23:E26" si="15">D23*0.22</f>
        <v>2871.7325999999998</v>
      </c>
      <c r="F23" s="111">
        <f t="shared" ref="F23:F26" si="16">D23*0.051</f>
        <v>665.71983</v>
      </c>
      <c r="G23" s="95">
        <f t="shared" ref="G23:G26" si="17">D23*0.002</f>
        <v>26.106660000000002</v>
      </c>
      <c r="H23" s="95">
        <f t="shared" ref="H23:H26" si="18">SUM(D23:G23)</f>
        <v>16616.889090000001</v>
      </c>
      <c r="I23" s="137">
        <f t="shared" ref="I23:I25" si="19">H23*C23</f>
        <v>116318.22363000001</v>
      </c>
    </row>
    <row r="24" spans="1:9" ht="15.75" x14ac:dyDescent="0.25">
      <c r="A24" s="190"/>
      <c r="B24" s="77" t="s">
        <v>23</v>
      </c>
      <c r="C24" s="103">
        <v>5</v>
      </c>
      <c r="D24" s="118">
        <v>17800</v>
      </c>
      <c r="E24" s="118">
        <f t="shared" si="15"/>
        <v>3916</v>
      </c>
      <c r="F24" s="111">
        <f t="shared" si="16"/>
        <v>907.8</v>
      </c>
      <c r="G24" s="95">
        <f t="shared" si="17"/>
        <v>35.6</v>
      </c>
      <c r="H24" s="95">
        <f t="shared" si="18"/>
        <v>22659.399999999998</v>
      </c>
      <c r="I24" s="137">
        <f t="shared" si="19"/>
        <v>113296.99999999999</v>
      </c>
    </row>
    <row r="25" spans="1:9" ht="15.75" x14ac:dyDescent="0.25">
      <c r="A25" s="190"/>
      <c r="B25" s="77" t="s">
        <v>20</v>
      </c>
      <c r="C25" s="103">
        <v>11</v>
      </c>
      <c r="D25" s="118">
        <v>10680</v>
      </c>
      <c r="E25" s="118">
        <f>D25*0.22</f>
        <v>2349.6</v>
      </c>
      <c r="F25" s="111">
        <f t="shared" si="16"/>
        <v>544.67999999999995</v>
      </c>
      <c r="G25" s="95">
        <f t="shared" si="17"/>
        <v>21.36</v>
      </c>
      <c r="H25" s="95">
        <f t="shared" si="18"/>
        <v>13595.640000000001</v>
      </c>
      <c r="I25" s="137">
        <f t="shared" si="19"/>
        <v>149552.04</v>
      </c>
    </row>
    <row r="26" spans="1:9" ht="15.75" x14ac:dyDescent="0.25">
      <c r="A26" s="190"/>
      <c r="B26" s="77" t="s">
        <v>20</v>
      </c>
      <c r="C26" s="103">
        <v>1</v>
      </c>
      <c r="D26" s="118">
        <v>3560</v>
      </c>
      <c r="E26" s="123">
        <f t="shared" si="15"/>
        <v>783.2</v>
      </c>
      <c r="F26" s="104">
        <f t="shared" si="16"/>
        <v>181.56</v>
      </c>
      <c r="G26" s="132">
        <f t="shared" si="17"/>
        <v>7.12</v>
      </c>
      <c r="H26" s="95">
        <f t="shared" si="18"/>
        <v>4531.88</v>
      </c>
      <c r="I26" s="144">
        <f>H26*C26</f>
        <v>4531.88</v>
      </c>
    </row>
    <row r="27" spans="1:9" ht="16.5" thickBot="1" x14ac:dyDescent="0.3">
      <c r="A27" s="191"/>
      <c r="B27" s="112"/>
      <c r="C27" s="113">
        <f>SUM(C22:C26)</f>
        <v>35</v>
      </c>
      <c r="D27" s="119">
        <f>SUM(D22:D26)</f>
        <v>75946.66</v>
      </c>
      <c r="E27" s="114"/>
      <c r="F27" s="114"/>
      <c r="G27" s="100"/>
      <c r="H27" s="101">
        <f>SUM(H22:H26)</f>
        <v>96680.098180000001</v>
      </c>
      <c r="I27" s="102">
        <f>SUM(I22:I26)</f>
        <v>815738.32362000016</v>
      </c>
    </row>
    <row r="28" spans="1:9" ht="27.75" customHeight="1" x14ac:dyDescent="0.25">
      <c r="A28" s="187" t="s">
        <v>25</v>
      </c>
      <c r="B28" s="151" t="s">
        <v>26</v>
      </c>
      <c r="C28" s="152">
        <v>2</v>
      </c>
      <c r="D28" s="153">
        <v>22213.33</v>
      </c>
      <c r="E28" s="134">
        <f>D28*0.22</f>
        <v>4886.9326000000001</v>
      </c>
      <c r="F28" s="134">
        <f>D28*0.051</f>
        <v>1132.8798300000001</v>
      </c>
      <c r="G28" s="134">
        <f>D28*0.002</f>
        <v>44.426660000000005</v>
      </c>
      <c r="H28" s="154">
        <f>SUM(D28:G28)</f>
        <v>28277.569090000005</v>
      </c>
      <c r="I28" s="155">
        <f>H28*C28</f>
        <v>56555.138180000009</v>
      </c>
    </row>
    <row r="29" spans="1:9" ht="27.75" customHeight="1" x14ac:dyDescent="0.25">
      <c r="A29" s="188"/>
      <c r="B29" s="103" t="s">
        <v>22</v>
      </c>
      <c r="C29" s="77">
        <v>2</v>
      </c>
      <c r="D29" s="120">
        <v>19600</v>
      </c>
      <c r="E29" s="78">
        <f>D29*0.22</f>
        <v>4312</v>
      </c>
      <c r="F29" s="78">
        <f>D29*0.051</f>
        <v>999.59999999999991</v>
      </c>
      <c r="G29" s="78">
        <f>D29*0.002</f>
        <v>39.200000000000003</v>
      </c>
      <c r="H29" s="78">
        <f>SUM(D29:G29)</f>
        <v>24950.799999999999</v>
      </c>
      <c r="I29" s="156">
        <f>H29*C29</f>
        <v>49901.599999999999</v>
      </c>
    </row>
    <row r="30" spans="1:9" ht="13.5" customHeight="1" x14ac:dyDescent="0.25">
      <c r="A30" s="188"/>
      <c r="B30" s="103"/>
      <c r="C30" s="77"/>
      <c r="D30" s="118"/>
      <c r="E30" s="78"/>
      <c r="F30" s="78"/>
      <c r="G30" s="78"/>
      <c r="H30" s="78"/>
      <c r="I30" s="156"/>
    </row>
    <row r="31" spans="1:9" ht="15.75" x14ac:dyDescent="0.25">
      <c r="A31" s="188"/>
      <c r="B31" s="77"/>
      <c r="C31" s="115"/>
      <c r="D31" s="118"/>
      <c r="E31" s="111"/>
      <c r="F31" s="111"/>
      <c r="G31" s="111"/>
      <c r="H31" s="116"/>
      <c r="I31" s="157"/>
    </row>
    <row r="32" spans="1:9" ht="16.5" thickBot="1" x14ac:dyDescent="0.3">
      <c r="A32" s="189"/>
      <c r="B32" s="112"/>
      <c r="C32" s="158">
        <v>4</v>
      </c>
      <c r="D32" s="119">
        <f>SUM(D28:D31)</f>
        <v>41813.33</v>
      </c>
      <c r="E32" s="159"/>
      <c r="F32" s="114"/>
      <c r="G32" s="114"/>
      <c r="H32" s="160">
        <f>SUM(H28:H31)</f>
        <v>53228.369090000007</v>
      </c>
      <c r="I32" s="161">
        <f>SUM(I28:I31)</f>
        <v>106456.73818000001</v>
      </c>
    </row>
    <row r="33" spans="1:9" ht="15.75" thickBot="1" x14ac:dyDescent="0.3">
      <c r="A33" s="145"/>
      <c r="B33" s="146" t="s">
        <v>27</v>
      </c>
      <c r="C33" s="147">
        <f>C9+C16+C21+C27+C32</f>
        <v>66</v>
      </c>
      <c r="D33" s="148"/>
      <c r="E33" s="149"/>
      <c r="F33" s="148"/>
      <c r="G33" s="148"/>
      <c r="H33" s="149">
        <f>H9+H16+H21+H27+H32</f>
        <v>475974.68726999994</v>
      </c>
      <c r="I33" s="150">
        <f>I9+I16+I21+I27+I32</f>
        <v>1607323.6618000004</v>
      </c>
    </row>
    <row r="36" spans="1:9" x14ac:dyDescent="0.25">
      <c r="F36" s="70"/>
      <c r="G36" s="70"/>
      <c r="I36" s="71"/>
    </row>
    <row r="38" spans="1:9" x14ac:dyDescent="0.25">
      <c r="D38" s="70"/>
      <c r="F38" s="70"/>
    </row>
    <row r="40" spans="1:9" x14ac:dyDescent="0.25">
      <c r="H40" s="72"/>
    </row>
  </sheetData>
  <mergeCells count="6">
    <mergeCell ref="A3:I3"/>
    <mergeCell ref="A5:A9"/>
    <mergeCell ref="A10:A16"/>
    <mergeCell ref="A17:A21"/>
    <mergeCell ref="A28:A32"/>
    <mergeCell ref="A22:A27"/>
  </mergeCells>
  <pageMargins left="0" right="0.118110232055187" top="0.35433068871498102" bottom="0.35433068871498102" header="0.31496062874794001" footer="0.31496062874794001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topLeftCell="A7" workbookViewId="0">
      <selection activeCell="C23" sqref="C23"/>
    </sheetView>
  </sheetViews>
  <sheetFormatPr defaultColWidth="9.140625" defaultRowHeight="15" x14ac:dyDescent="0.25"/>
  <cols>
    <col min="1" max="1" width="20.85546875" customWidth="1"/>
    <col min="4" max="4" width="15.42578125" customWidth="1"/>
    <col min="6" max="6" width="14.5703125" customWidth="1"/>
    <col min="8" max="8" width="16" customWidth="1"/>
    <col min="9" max="9" width="20.5703125" customWidth="1"/>
  </cols>
  <sheetData>
    <row r="1" spans="1:9" ht="21" thickBot="1" x14ac:dyDescent="0.35">
      <c r="A1" s="178" t="s">
        <v>14</v>
      </c>
      <c r="B1" s="179"/>
      <c r="C1" s="179"/>
      <c r="D1" s="179"/>
      <c r="E1" s="179"/>
      <c r="F1" s="179"/>
      <c r="G1" s="179"/>
      <c r="H1" s="179"/>
      <c r="I1" s="179"/>
    </row>
    <row r="2" spans="1:9" ht="29.25" thickBot="1" x14ac:dyDescent="0.3">
      <c r="A2" s="41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/>
      <c r="I2" s="7" t="s">
        <v>7</v>
      </c>
    </row>
    <row r="3" spans="1:9" ht="15.75" thickBot="1" x14ac:dyDescent="0.3">
      <c r="A3" s="192" t="s">
        <v>8</v>
      </c>
      <c r="B3" s="8"/>
      <c r="C3" s="8"/>
      <c r="D3" s="9"/>
      <c r="E3" s="9"/>
      <c r="F3" s="9"/>
      <c r="G3" s="9"/>
      <c r="H3" s="9"/>
      <c r="I3" s="10"/>
    </row>
    <row r="4" spans="1:9" x14ac:dyDescent="0.25">
      <c r="A4" s="180"/>
      <c r="B4" s="37" t="s">
        <v>12</v>
      </c>
      <c r="C4" s="37">
        <v>1</v>
      </c>
      <c r="D4" s="38">
        <v>21100</v>
      </c>
      <c r="E4" s="38">
        <v>4642</v>
      </c>
      <c r="F4" s="38">
        <v>1076.0999999999999</v>
      </c>
      <c r="G4" s="38">
        <v>42.2</v>
      </c>
      <c r="H4" s="38">
        <f>SUM(D4:G4)</f>
        <v>26860.3</v>
      </c>
      <c r="I4" s="39">
        <f>H4*C4</f>
        <v>26860.3</v>
      </c>
    </row>
    <row r="5" spans="1:9" x14ac:dyDescent="0.25">
      <c r="A5" s="180"/>
      <c r="B5" s="11"/>
      <c r="C5" s="11"/>
      <c r="D5" s="12"/>
      <c r="E5" s="12"/>
      <c r="F5" s="12"/>
      <c r="G5" s="12"/>
      <c r="H5" s="12"/>
      <c r="I5" s="13"/>
    </row>
    <row r="6" spans="1:9" x14ac:dyDescent="0.25">
      <c r="A6" s="180"/>
      <c r="B6" s="11"/>
      <c r="C6" s="14"/>
      <c r="D6" s="12"/>
      <c r="E6" s="12"/>
      <c r="F6" s="12"/>
      <c r="G6" s="12"/>
      <c r="H6" s="12"/>
      <c r="I6" s="15"/>
    </row>
    <row r="7" spans="1:9" ht="15.75" thickBot="1" x14ac:dyDescent="0.3">
      <c r="A7" s="193"/>
      <c r="B7" s="16"/>
      <c r="C7" s="17"/>
      <c r="D7" s="18"/>
      <c r="E7" s="18"/>
      <c r="F7" s="18"/>
      <c r="G7" s="18"/>
      <c r="H7" s="19">
        <f>SUM(H3:H6)</f>
        <v>26860.3</v>
      </c>
      <c r="I7" s="20">
        <f>SUM(I3:I6)</f>
        <v>26860.3</v>
      </c>
    </row>
    <row r="8" spans="1:9" x14ac:dyDescent="0.25">
      <c r="A8" s="194" t="s">
        <v>9</v>
      </c>
      <c r="B8" s="8"/>
      <c r="C8" s="21"/>
      <c r="D8" s="22"/>
      <c r="E8" s="22"/>
      <c r="F8" s="22"/>
      <c r="G8" s="22"/>
      <c r="H8" s="9"/>
      <c r="I8" s="10"/>
    </row>
    <row r="9" spans="1:9" x14ac:dyDescent="0.25">
      <c r="A9" s="180"/>
      <c r="B9" s="37" t="s">
        <v>12</v>
      </c>
      <c r="C9" s="37">
        <v>3</v>
      </c>
      <c r="D9" s="40">
        <v>18900</v>
      </c>
      <c r="E9" s="40">
        <v>4158</v>
      </c>
      <c r="F9" s="40">
        <v>963.9</v>
      </c>
      <c r="G9" s="40">
        <v>37.799999999999997</v>
      </c>
      <c r="H9" s="38">
        <f>SUM(D9:G9)</f>
        <v>24059.7</v>
      </c>
      <c r="I9" s="39">
        <f>H9*C9</f>
        <v>72179.100000000006</v>
      </c>
    </row>
    <row r="10" spans="1:9" x14ac:dyDescent="0.25">
      <c r="A10" s="195"/>
      <c r="B10" s="34"/>
      <c r="C10" s="35"/>
      <c r="D10" s="36"/>
      <c r="E10" s="36"/>
      <c r="F10" s="36"/>
      <c r="G10" s="36"/>
      <c r="H10" s="31"/>
      <c r="I10" s="27"/>
    </row>
    <row r="11" spans="1:9" ht="15.75" thickBot="1" x14ac:dyDescent="0.3">
      <c r="A11" s="181"/>
      <c r="B11" s="32"/>
      <c r="C11" s="33"/>
      <c r="D11" s="23"/>
      <c r="E11" s="23"/>
      <c r="F11" s="23"/>
      <c r="G11" s="23"/>
      <c r="H11" s="29">
        <f>SUM(H8:H10)</f>
        <v>24059.7</v>
      </c>
      <c r="I11" s="30">
        <f>SUM(I8:I10)</f>
        <v>72179.100000000006</v>
      </c>
    </row>
    <row r="12" spans="1:9" x14ac:dyDescent="0.25">
      <c r="A12" s="196" t="s">
        <v>10</v>
      </c>
      <c r="B12" s="56"/>
      <c r="C12" s="8"/>
      <c r="D12" s="22"/>
      <c r="E12" s="22"/>
      <c r="F12" s="22"/>
      <c r="G12" s="22"/>
      <c r="H12" s="24"/>
      <c r="I12" s="25"/>
    </row>
    <row r="13" spans="1:9" x14ac:dyDescent="0.25">
      <c r="A13" s="186"/>
      <c r="B13" s="59" t="s">
        <v>12</v>
      </c>
      <c r="C13" s="42">
        <v>3</v>
      </c>
      <c r="D13" s="49">
        <v>20000</v>
      </c>
      <c r="E13" s="49">
        <v>4400</v>
      </c>
      <c r="F13" s="49">
        <v>1020</v>
      </c>
      <c r="G13" s="49">
        <v>40</v>
      </c>
      <c r="H13" s="50">
        <f>SUM(D13:G13)</f>
        <v>25460</v>
      </c>
      <c r="I13" s="51">
        <f>H13*C13</f>
        <v>76380</v>
      </c>
    </row>
    <row r="14" spans="1:9" x14ac:dyDescent="0.25">
      <c r="A14" s="186"/>
      <c r="B14" s="54"/>
      <c r="C14" s="52"/>
      <c r="D14" s="26"/>
      <c r="E14" s="26"/>
      <c r="F14" s="26"/>
      <c r="G14" s="26"/>
      <c r="H14" s="26"/>
      <c r="I14" s="27"/>
    </row>
    <row r="15" spans="1:9" ht="15.75" thickBot="1" x14ac:dyDescent="0.3">
      <c r="A15" s="197"/>
      <c r="B15" s="55"/>
      <c r="C15" s="53"/>
      <c r="D15" s="28"/>
      <c r="E15" s="28"/>
      <c r="F15" s="28"/>
      <c r="G15" s="28"/>
      <c r="H15" s="29">
        <f>SUM(H12:H14)</f>
        <v>25460</v>
      </c>
      <c r="I15" s="30">
        <f>SUM(I12:I14)</f>
        <v>76380</v>
      </c>
    </row>
    <row r="16" spans="1:9" ht="42.75" x14ac:dyDescent="0.25">
      <c r="A16" s="57" t="s">
        <v>11</v>
      </c>
      <c r="B16" s="61"/>
      <c r="C16" s="62">
        <v>28</v>
      </c>
      <c r="D16" s="40">
        <v>18900</v>
      </c>
      <c r="E16" s="40">
        <v>4158</v>
      </c>
      <c r="F16" s="40">
        <v>963.9</v>
      </c>
      <c r="G16" s="40">
        <v>37.799999999999997</v>
      </c>
      <c r="H16" s="63">
        <f>SUM(D16:G16)</f>
        <v>24059.7</v>
      </c>
      <c r="I16" s="63">
        <v>601492.5</v>
      </c>
    </row>
    <row r="17" spans="1:9" x14ac:dyDescent="0.25">
      <c r="A17" s="58"/>
      <c r="B17" s="64" t="s">
        <v>13</v>
      </c>
      <c r="C17" s="65"/>
      <c r="D17" s="66"/>
      <c r="E17" s="66"/>
      <c r="F17" s="66"/>
      <c r="G17" s="66"/>
      <c r="H17" s="66"/>
      <c r="I17" s="66"/>
    </row>
    <row r="18" spans="1:9" x14ac:dyDescent="0.25">
      <c r="A18" s="67"/>
      <c r="B18" s="61"/>
      <c r="C18" s="62"/>
      <c r="D18" s="68"/>
      <c r="E18" s="68"/>
      <c r="F18" s="68"/>
      <c r="G18" s="68"/>
      <c r="H18" s="68"/>
      <c r="I18" s="68"/>
    </row>
    <row r="19" spans="1:9" x14ac:dyDescent="0.25">
      <c r="A19" s="34"/>
      <c r="B19" s="34"/>
      <c r="C19" s="35"/>
      <c r="D19" s="36"/>
      <c r="E19" s="36"/>
      <c r="F19" s="36"/>
      <c r="G19" s="36"/>
      <c r="H19" s="36"/>
      <c r="I19" s="36"/>
    </row>
    <row r="20" spans="1:9" x14ac:dyDescent="0.25">
      <c r="A20" s="34"/>
      <c r="B20" s="34"/>
      <c r="C20" s="35"/>
      <c r="D20" s="36"/>
      <c r="E20" s="36"/>
      <c r="F20" s="36"/>
      <c r="G20" s="36"/>
      <c r="H20" s="69">
        <f>H16+H17+H18</f>
        <v>24059.7</v>
      </c>
      <c r="I20" s="69">
        <f>I16+I17+I18</f>
        <v>601492.5</v>
      </c>
    </row>
    <row r="21" spans="1:9" x14ac:dyDescent="0.25">
      <c r="A21" s="34"/>
      <c r="B21" s="34"/>
      <c r="C21" s="35"/>
      <c r="D21" s="36"/>
      <c r="E21" s="43"/>
      <c r="F21" s="36"/>
      <c r="G21" s="36"/>
      <c r="H21" s="36"/>
      <c r="I21" s="36"/>
    </row>
    <row r="22" spans="1:9" ht="15.75" thickBot="1" x14ac:dyDescent="0.3">
      <c r="A22" s="44"/>
      <c r="B22" s="60" t="s">
        <v>12</v>
      </c>
      <c r="C22" s="45">
        <f>SUM(C3:C18,)</f>
        <v>35</v>
      </c>
      <c r="D22" s="46"/>
      <c r="E22" s="47"/>
      <c r="F22" s="46"/>
      <c r="G22" s="46"/>
      <c r="H22" s="47">
        <f>H7+H11+H15+H20</f>
        <v>100439.7</v>
      </c>
      <c r="I22" s="48">
        <f>I7+I11+I15+I20</f>
        <v>776911.9</v>
      </c>
    </row>
  </sheetData>
  <mergeCells count="4">
    <mergeCell ref="A1:I1"/>
    <mergeCell ref="A3:A7"/>
    <mergeCell ref="A8:A11"/>
    <mergeCell ref="A12:A15"/>
  </mergeCells>
  <pageMargins left="0.70000004768371604" right="0.70000004768371604" top="0.75" bottom="0.75" header="0.30000001192092901" footer="0.30000001192092901"/>
  <pageSetup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38"/>
  <sheetViews>
    <sheetView zoomScaleNormal="100" workbookViewId="0">
      <selection activeCell="B3" sqref="B3:J37"/>
    </sheetView>
  </sheetViews>
  <sheetFormatPr defaultColWidth="9.140625" defaultRowHeight="15" x14ac:dyDescent="0.25"/>
  <cols>
    <col min="1" max="1" width="4.42578125" customWidth="1"/>
    <col min="2" max="2" width="27.5703125" customWidth="1"/>
    <col min="3" max="3" width="11.85546875" customWidth="1"/>
    <col min="4" max="4" width="14.28515625" customWidth="1"/>
    <col min="5" max="5" width="12" customWidth="1"/>
    <col min="9" max="9" width="19" customWidth="1"/>
    <col min="10" max="10" width="16.5703125" customWidth="1"/>
  </cols>
  <sheetData>
    <row r="1" spans="2:10" ht="14.25" customHeight="1" x14ac:dyDescent="0.25"/>
    <row r="2" spans="2:10" hidden="1" x14ac:dyDescent="0.25"/>
    <row r="3" spans="2:10" ht="21" thickBot="1" x14ac:dyDescent="0.35">
      <c r="B3" s="178" t="s">
        <v>30</v>
      </c>
      <c r="C3" s="179"/>
      <c r="D3" s="179"/>
      <c r="E3" s="179"/>
      <c r="F3" s="179"/>
      <c r="G3" s="179"/>
      <c r="H3" s="179"/>
      <c r="I3" s="179"/>
      <c r="J3" s="179"/>
    </row>
    <row r="4" spans="2:10" ht="15.75" thickBot="1" x14ac:dyDescent="0.3">
      <c r="B4" s="162" t="s">
        <v>0</v>
      </c>
      <c r="C4" s="163" t="s">
        <v>1</v>
      </c>
      <c r="D4" s="163" t="s">
        <v>2</v>
      </c>
      <c r="E4" s="164" t="s">
        <v>3</v>
      </c>
      <c r="F4" s="164" t="s">
        <v>4</v>
      </c>
      <c r="G4" s="164" t="s">
        <v>5</v>
      </c>
      <c r="H4" s="164" t="s">
        <v>6</v>
      </c>
      <c r="I4" s="165" t="s">
        <v>18</v>
      </c>
      <c r="J4" s="166" t="s">
        <v>7</v>
      </c>
    </row>
    <row r="5" spans="2:10" ht="31.5" x14ac:dyDescent="0.25">
      <c r="B5" s="182" t="s">
        <v>15</v>
      </c>
      <c r="C5" s="167" t="s">
        <v>19</v>
      </c>
      <c r="D5" s="167">
        <v>1</v>
      </c>
      <c r="E5" s="168">
        <v>31650</v>
      </c>
      <c r="F5" s="168">
        <f>E5*0.22</f>
        <v>6963</v>
      </c>
      <c r="G5" s="168">
        <f>E5*0.051</f>
        <v>1614.1499999999999</v>
      </c>
      <c r="H5" s="168">
        <f>E5*0.002</f>
        <v>63.300000000000004</v>
      </c>
      <c r="I5" s="168">
        <f>SUM(E5:H5)</f>
        <v>40290.450000000004</v>
      </c>
      <c r="J5" s="169">
        <f>I5*D5</f>
        <v>40290.450000000004</v>
      </c>
    </row>
    <row r="6" spans="2:10" ht="15.75" x14ac:dyDescent="0.25">
      <c r="B6" s="198"/>
      <c r="C6" s="74" t="s">
        <v>20</v>
      </c>
      <c r="D6" s="74">
        <v>1</v>
      </c>
      <c r="E6" s="75">
        <v>21100</v>
      </c>
      <c r="F6" s="75">
        <f t="shared" ref="F6:F7" si="0">E6*0.22</f>
        <v>4642</v>
      </c>
      <c r="G6" s="75">
        <f t="shared" ref="G6:G7" si="1">E6*0.051</f>
        <v>1076.0999999999999</v>
      </c>
      <c r="H6" s="75">
        <f t="shared" ref="H6:H7" si="2">E6*0.002</f>
        <v>42.2</v>
      </c>
      <c r="I6" s="75">
        <f t="shared" ref="I6:I7" si="3">SUM(E6:H6)</f>
        <v>26860.3</v>
      </c>
      <c r="J6" s="170">
        <f t="shared" ref="J6" si="4">I6*D6</f>
        <v>26860.3</v>
      </c>
    </row>
    <row r="7" spans="2:10" ht="15.75" x14ac:dyDescent="0.25">
      <c r="B7" s="198"/>
      <c r="C7" s="74" t="s">
        <v>21</v>
      </c>
      <c r="D7" s="74">
        <v>1</v>
      </c>
      <c r="E7" s="75">
        <v>21100</v>
      </c>
      <c r="F7" s="75">
        <f t="shared" si="0"/>
        <v>4642</v>
      </c>
      <c r="G7" s="75">
        <f t="shared" si="1"/>
        <v>1076.0999999999999</v>
      </c>
      <c r="H7" s="75">
        <f t="shared" si="2"/>
        <v>42.2</v>
      </c>
      <c r="I7" s="75">
        <f t="shared" si="3"/>
        <v>26860.3</v>
      </c>
      <c r="J7" s="170">
        <f>I7*D7</f>
        <v>26860.3</v>
      </c>
    </row>
    <row r="8" spans="2:10" ht="15.75" x14ac:dyDescent="0.25">
      <c r="B8" s="198"/>
      <c r="C8" s="74" t="s">
        <v>22</v>
      </c>
      <c r="D8" s="74">
        <v>1</v>
      </c>
      <c r="E8" s="75">
        <v>21100</v>
      </c>
      <c r="F8" s="75">
        <f t="shared" ref="F8" si="5">E8*0.22</f>
        <v>4642</v>
      </c>
      <c r="G8" s="75">
        <f t="shared" ref="G8" si="6">E8*0.051</f>
        <v>1076.0999999999999</v>
      </c>
      <c r="H8" s="75">
        <f>E8*0.002</f>
        <v>42.2</v>
      </c>
      <c r="I8" s="75">
        <f t="shared" ref="I8" si="7">SUM(E8:H8)</f>
        <v>26860.3</v>
      </c>
      <c r="J8" s="170">
        <f t="shared" ref="J8" si="8">I8*D8</f>
        <v>26860.3</v>
      </c>
    </row>
    <row r="9" spans="2:10" ht="15.75" x14ac:dyDescent="0.25">
      <c r="B9" s="198"/>
      <c r="C9" s="93" t="s">
        <v>29</v>
      </c>
      <c r="D9" s="93">
        <v>1</v>
      </c>
      <c r="E9" s="94">
        <v>21100</v>
      </c>
      <c r="F9" s="94">
        <f>E9*0.22</f>
        <v>4642</v>
      </c>
      <c r="G9" s="94">
        <f>E9*0.051</f>
        <v>1076.0999999999999</v>
      </c>
      <c r="H9" s="94">
        <f>E9*0.002</f>
        <v>42.2</v>
      </c>
      <c r="I9" s="94">
        <f>SUM(E9:H9)</f>
        <v>26860.3</v>
      </c>
      <c r="J9" s="171">
        <f>I9*D9</f>
        <v>26860.3</v>
      </c>
    </row>
    <row r="10" spans="2:10" ht="3.75" customHeight="1" x14ac:dyDescent="0.25">
      <c r="B10" s="183"/>
      <c r="C10" s="36"/>
      <c r="D10" s="36"/>
      <c r="E10" s="36"/>
      <c r="F10" s="36"/>
      <c r="G10" s="36"/>
      <c r="H10" s="36"/>
      <c r="I10" s="36"/>
      <c r="J10" s="172"/>
    </row>
    <row r="11" spans="2:10" ht="16.5" thickBot="1" x14ac:dyDescent="0.3">
      <c r="B11" s="184"/>
      <c r="C11" s="84"/>
      <c r="D11" s="85">
        <v>5</v>
      </c>
      <c r="E11" s="86">
        <f>SUM(E5:E9)</f>
        <v>116050</v>
      </c>
      <c r="F11" s="87"/>
      <c r="G11" s="87"/>
      <c r="H11" s="87"/>
      <c r="I11" s="86">
        <f>SUM(I5:I9)</f>
        <v>147731.65</v>
      </c>
      <c r="J11" s="173">
        <f>SUM(J5:J9)</f>
        <v>147731.65</v>
      </c>
    </row>
    <row r="12" spans="2:10" ht="15.75" x14ac:dyDescent="0.25">
      <c r="B12" s="182" t="s">
        <v>16</v>
      </c>
      <c r="C12" s="133" t="s">
        <v>23</v>
      </c>
      <c r="D12" s="133">
        <v>2</v>
      </c>
      <c r="E12" s="134">
        <v>7560</v>
      </c>
      <c r="F12" s="134">
        <f>E12*0.22</f>
        <v>1663.2</v>
      </c>
      <c r="G12" s="134">
        <f>E12*0.051</f>
        <v>385.56</v>
      </c>
      <c r="H12" s="134">
        <f>E12*0.002</f>
        <v>15.120000000000001</v>
      </c>
      <c r="I12" s="135">
        <f>SUM(E12:H12)</f>
        <v>9623.880000000001</v>
      </c>
      <c r="J12" s="136">
        <f>I12*D12</f>
        <v>19247.760000000002</v>
      </c>
    </row>
    <row r="13" spans="2:10" ht="15.75" x14ac:dyDescent="0.25">
      <c r="B13" s="183"/>
      <c r="C13" s="77" t="s">
        <v>20</v>
      </c>
      <c r="D13" s="77">
        <v>2</v>
      </c>
      <c r="E13" s="121">
        <v>18900</v>
      </c>
      <c r="F13" s="78">
        <f t="shared" ref="F13:F14" si="9">E13*0.22</f>
        <v>4158</v>
      </c>
      <c r="G13" s="78">
        <f t="shared" ref="G13:G15" si="10">E13*0.051</f>
        <v>963.9</v>
      </c>
      <c r="H13" s="78">
        <f t="shared" ref="H13:H17" si="11">E13*0.002</f>
        <v>37.800000000000004</v>
      </c>
      <c r="I13" s="95">
        <f t="shared" ref="I13:I17" si="12">SUM(E13:H13)</f>
        <v>24059.7</v>
      </c>
      <c r="J13" s="137">
        <f t="shared" ref="J13:J17" si="13">I13*D13</f>
        <v>48119.4</v>
      </c>
    </row>
    <row r="14" spans="2:10" ht="15.75" x14ac:dyDescent="0.25">
      <c r="B14" s="183"/>
      <c r="C14" s="77" t="s">
        <v>20</v>
      </c>
      <c r="D14" s="77">
        <v>1</v>
      </c>
      <c r="E14" s="121">
        <v>6930</v>
      </c>
      <c r="F14" s="78">
        <f t="shared" si="9"/>
        <v>1524.6</v>
      </c>
      <c r="G14" s="78">
        <f>E14*0.051</f>
        <v>353.42999999999995</v>
      </c>
      <c r="H14" s="78">
        <f t="shared" si="11"/>
        <v>13.86</v>
      </c>
      <c r="I14" s="95">
        <f t="shared" si="12"/>
        <v>8821.8900000000012</v>
      </c>
      <c r="J14" s="137">
        <f t="shared" si="13"/>
        <v>8821.8900000000012</v>
      </c>
    </row>
    <row r="15" spans="2:10" ht="15.75" x14ac:dyDescent="0.25">
      <c r="B15" s="183"/>
      <c r="C15" s="79" t="s">
        <v>21</v>
      </c>
      <c r="D15" s="79">
        <v>3</v>
      </c>
      <c r="E15" s="80">
        <v>18900</v>
      </c>
      <c r="F15" s="78">
        <f>E15*0.22</f>
        <v>4158</v>
      </c>
      <c r="G15" s="78">
        <f t="shared" si="10"/>
        <v>963.9</v>
      </c>
      <c r="H15" s="78">
        <f t="shared" si="11"/>
        <v>37.800000000000004</v>
      </c>
      <c r="I15" s="95">
        <f t="shared" si="12"/>
        <v>24059.7</v>
      </c>
      <c r="J15" s="137">
        <f t="shared" si="13"/>
        <v>72179.100000000006</v>
      </c>
    </row>
    <row r="16" spans="2:10" ht="15.75" x14ac:dyDescent="0.25">
      <c r="B16" s="183"/>
      <c r="C16" s="79" t="s">
        <v>22</v>
      </c>
      <c r="D16" s="79">
        <v>3</v>
      </c>
      <c r="E16" s="80">
        <v>18900</v>
      </c>
      <c r="F16" s="78">
        <f>E16*0.22</f>
        <v>4158</v>
      </c>
      <c r="G16" s="78">
        <f>E16*0.051</f>
        <v>963.9</v>
      </c>
      <c r="H16" s="78">
        <f t="shared" ref="H16" si="14">E16*0.002</f>
        <v>37.800000000000004</v>
      </c>
      <c r="I16" s="126">
        <f t="shared" ref="I16" si="15">SUM(E16:H16)</f>
        <v>24059.7</v>
      </c>
      <c r="J16" s="138">
        <f t="shared" ref="J16" si="16">I16*D16</f>
        <v>72179.100000000006</v>
      </c>
    </row>
    <row r="17" spans="2:10" ht="15.75" x14ac:dyDescent="0.25">
      <c r="B17" s="183"/>
      <c r="C17" s="79" t="s">
        <v>29</v>
      </c>
      <c r="D17" s="79">
        <v>3</v>
      </c>
      <c r="E17" s="80">
        <v>18900</v>
      </c>
      <c r="F17" s="78">
        <f>E17*0.22</f>
        <v>4158</v>
      </c>
      <c r="G17" s="78">
        <f>E17*0.051</f>
        <v>963.9</v>
      </c>
      <c r="H17" s="78">
        <f t="shared" si="11"/>
        <v>37.800000000000004</v>
      </c>
      <c r="I17" s="126">
        <f t="shared" si="12"/>
        <v>24059.7</v>
      </c>
      <c r="J17" s="138">
        <f t="shared" si="13"/>
        <v>72179.100000000006</v>
      </c>
    </row>
    <row r="18" spans="2:10" ht="7.5" customHeight="1" x14ac:dyDescent="0.25">
      <c r="B18" s="183"/>
      <c r="C18" s="79"/>
      <c r="D18" s="79"/>
      <c r="E18" s="81"/>
      <c r="F18" s="82"/>
      <c r="G18" s="104"/>
      <c r="H18" s="104"/>
      <c r="I18" s="83"/>
      <c r="J18" s="139"/>
    </row>
    <row r="19" spans="2:10" ht="16.5" thickBot="1" x14ac:dyDescent="0.3">
      <c r="B19" s="184"/>
      <c r="C19" s="84"/>
      <c r="D19" s="85">
        <f>SUM(D12:D17)</f>
        <v>14</v>
      </c>
      <c r="E19" s="86">
        <f>SUM(E12:E18)</f>
        <v>90090</v>
      </c>
      <c r="F19" s="87"/>
      <c r="G19" s="87"/>
      <c r="H19" s="87"/>
      <c r="I19" s="88">
        <f>SUM(I12:I18)</f>
        <v>114684.56999999999</v>
      </c>
      <c r="J19" s="140">
        <f>SUM(J12:J18)</f>
        <v>292726.35000000003</v>
      </c>
    </row>
    <row r="20" spans="2:10" ht="31.5" x14ac:dyDescent="0.25">
      <c r="B20" s="199" t="s">
        <v>10</v>
      </c>
      <c r="C20" s="174" t="s">
        <v>19</v>
      </c>
      <c r="D20" s="133">
        <v>3</v>
      </c>
      <c r="E20" s="134">
        <v>30000</v>
      </c>
      <c r="F20" s="134">
        <f>E20*0.22</f>
        <v>6600</v>
      </c>
      <c r="G20" s="134">
        <f>E20*0.051</f>
        <v>1530</v>
      </c>
      <c r="H20" s="175">
        <f>E20*0.002</f>
        <v>60</v>
      </c>
      <c r="I20" s="99">
        <f>SUM(E20:H20)</f>
        <v>38190</v>
      </c>
      <c r="J20" s="176">
        <f>I20*D20</f>
        <v>114570</v>
      </c>
    </row>
    <row r="21" spans="2:10" ht="15.75" x14ac:dyDescent="0.25">
      <c r="B21" s="200"/>
      <c r="C21" s="92" t="s">
        <v>20</v>
      </c>
      <c r="D21" s="93">
        <v>3</v>
      </c>
      <c r="E21" s="124">
        <v>20000</v>
      </c>
      <c r="F21" s="78">
        <f>E21*0.22</f>
        <v>4400</v>
      </c>
      <c r="G21" s="78">
        <f>E21*0.051</f>
        <v>1019.9999999999999</v>
      </c>
      <c r="H21" s="121">
        <f t="shared" ref="H21:H24" si="17">E21*0.002</f>
        <v>40</v>
      </c>
      <c r="I21" s="95">
        <f t="shared" ref="I21:I24" si="18">SUM(E21:H21)</f>
        <v>25460</v>
      </c>
      <c r="J21" s="137">
        <f t="shared" ref="J21:J24" si="19">I21*D21</f>
        <v>76380</v>
      </c>
    </row>
    <row r="22" spans="2:10" ht="15.75" x14ac:dyDescent="0.25">
      <c r="B22" s="200"/>
      <c r="C22" s="77" t="s">
        <v>21</v>
      </c>
      <c r="D22" s="77">
        <v>3</v>
      </c>
      <c r="E22" s="121">
        <v>20000</v>
      </c>
      <c r="F22" s="78">
        <f>E22*0.22</f>
        <v>4400</v>
      </c>
      <c r="G22" s="78">
        <f t="shared" ref="G22:G24" si="20">E22*0.051</f>
        <v>1019.9999999999999</v>
      </c>
      <c r="H22" s="121">
        <f t="shared" si="17"/>
        <v>40</v>
      </c>
      <c r="I22" s="95">
        <f t="shared" si="18"/>
        <v>25460</v>
      </c>
      <c r="J22" s="137">
        <f t="shared" si="19"/>
        <v>76380</v>
      </c>
    </row>
    <row r="23" spans="2:10" ht="15.75" x14ac:dyDescent="0.25">
      <c r="B23" s="200"/>
      <c r="C23" s="96" t="s">
        <v>22</v>
      </c>
      <c r="D23" s="96">
        <v>3</v>
      </c>
      <c r="E23" s="125">
        <v>20000</v>
      </c>
      <c r="F23" s="78">
        <f t="shared" ref="F23" si="21">E23*0.22</f>
        <v>4400</v>
      </c>
      <c r="G23" s="78">
        <f t="shared" ref="G23" si="22">E23*0.051</f>
        <v>1019.9999999999999</v>
      </c>
      <c r="H23" s="121">
        <f t="shared" ref="H23" si="23">E23*0.002</f>
        <v>40</v>
      </c>
      <c r="I23" s="95">
        <f t="shared" ref="I23" si="24">SUM(E23:H23)</f>
        <v>25460</v>
      </c>
      <c r="J23" s="137">
        <f t="shared" ref="J23" si="25">I23*D23</f>
        <v>76380</v>
      </c>
    </row>
    <row r="24" spans="2:10" ht="15.75" x14ac:dyDescent="0.25">
      <c r="B24" s="200"/>
      <c r="C24" s="96" t="s">
        <v>29</v>
      </c>
      <c r="D24" s="96">
        <v>3</v>
      </c>
      <c r="E24" s="125">
        <v>20000</v>
      </c>
      <c r="F24" s="78">
        <f t="shared" ref="F24" si="26">E24*0.22</f>
        <v>4400</v>
      </c>
      <c r="G24" s="78">
        <f t="shared" si="20"/>
        <v>1019.9999999999999</v>
      </c>
      <c r="H24" s="121">
        <f t="shared" si="17"/>
        <v>40</v>
      </c>
      <c r="I24" s="95">
        <f t="shared" si="18"/>
        <v>25460</v>
      </c>
      <c r="J24" s="137">
        <f t="shared" si="19"/>
        <v>76380</v>
      </c>
    </row>
    <row r="25" spans="2:10" ht="16.5" thickBot="1" x14ac:dyDescent="0.3">
      <c r="B25" s="201"/>
      <c r="C25" s="112"/>
      <c r="D25" s="113">
        <f>SUM(D20:D24)</f>
        <v>15</v>
      </c>
      <c r="E25" s="160">
        <f>SUM(E20:E24)</f>
        <v>110000</v>
      </c>
      <c r="F25" s="114"/>
      <c r="G25" s="114"/>
      <c r="H25" s="100"/>
      <c r="I25" s="177">
        <f>SUM(I20:I24)</f>
        <v>140030</v>
      </c>
      <c r="J25" s="173">
        <f>SUM(J20:J24)</f>
        <v>420090</v>
      </c>
    </row>
    <row r="26" spans="2:10" ht="31.5" x14ac:dyDescent="0.25">
      <c r="B26" s="187" t="s">
        <v>24</v>
      </c>
      <c r="C26" s="109" t="s">
        <v>19</v>
      </c>
      <c r="D26" s="110">
        <v>11</v>
      </c>
      <c r="E26" s="117">
        <v>30853.33</v>
      </c>
      <c r="F26" s="122">
        <f>E26*0.22</f>
        <v>6787.7326000000003</v>
      </c>
      <c r="G26" s="141">
        <f>E26*0.051</f>
        <v>1573.51983</v>
      </c>
      <c r="H26" s="142">
        <f>E26*0.002</f>
        <v>61.706660000000007</v>
      </c>
      <c r="I26" s="99">
        <f>SUM(E26:H26)</f>
        <v>39276.289090000006</v>
      </c>
      <c r="J26" s="143">
        <f>I26*D26</f>
        <v>432039.17999000009</v>
      </c>
    </row>
    <row r="27" spans="2:10" ht="15.75" x14ac:dyDescent="0.25">
      <c r="B27" s="190"/>
      <c r="C27" s="77" t="s">
        <v>28</v>
      </c>
      <c r="D27" s="103">
        <v>7</v>
      </c>
      <c r="E27" s="118">
        <v>13053.33</v>
      </c>
      <c r="F27" s="118">
        <f t="shared" ref="F27:F30" si="27">E27*0.22</f>
        <v>2871.7325999999998</v>
      </c>
      <c r="G27" s="111">
        <f t="shared" ref="G27:G30" si="28">E27*0.051</f>
        <v>665.71983</v>
      </c>
      <c r="H27" s="95">
        <f t="shared" ref="H27:H30" si="29">E27*0.002</f>
        <v>26.106660000000002</v>
      </c>
      <c r="I27" s="95">
        <f t="shared" ref="I27:I30" si="30">SUM(E27:H27)</f>
        <v>16616.889090000001</v>
      </c>
      <c r="J27" s="137">
        <f t="shared" ref="J27:J29" si="31">I27*D27</f>
        <v>116318.22363000001</v>
      </c>
    </row>
    <row r="28" spans="2:10" ht="15.75" x14ac:dyDescent="0.25">
      <c r="B28" s="190"/>
      <c r="C28" s="77" t="s">
        <v>23</v>
      </c>
      <c r="D28" s="103">
        <v>5</v>
      </c>
      <c r="E28" s="118">
        <v>17800</v>
      </c>
      <c r="F28" s="118">
        <f t="shared" si="27"/>
        <v>3916</v>
      </c>
      <c r="G28" s="111">
        <f t="shared" si="28"/>
        <v>907.8</v>
      </c>
      <c r="H28" s="95">
        <f t="shared" si="29"/>
        <v>35.6</v>
      </c>
      <c r="I28" s="95">
        <f t="shared" si="30"/>
        <v>22659.399999999998</v>
      </c>
      <c r="J28" s="137">
        <f t="shared" si="31"/>
        <v>113296.99999999999</v>
      </c>
    </row>
    <row r="29" spans="2:10" ht="15.75" x14ac:dyDescent="0.25">
      <c r="B29" s="190"/>
      <c r="C29" s="77" t="s">
        <v>20</v>
      </c>
      <c r="D29" s="103">
        <v>11</v>
      </c>
      <c r="E29" s="118">
        <v>10680</v>
      </c>
      <c r="F29" s="118">
        <f>E29*0.22</f>
        <v>2349.6</v>
      </c>
      <c r="G29" s="111">
        <f t="shared" si="28"/>
        <v>544.67999999999995</v>
      </c>
      <c r="H29" s="95">
        <f t="shared" si="29"/>
        <v>21.36</v>
      </c>
      <c r="I29" s="95">
        <f t="shared" si="30"/>
        <v>13595.640000000001</v>
      </c>
      <c r="J29" s="137">
        <f t="shared" si="31"/>
        <v>149552.04</v>
      </c>
    </row>
    <row r="30" spans="2:10" ht="15.75" x14ac:dyDescent="0.25">
      <c r="B30" s="190"/>
      <c r="C30" s="77" t="s">
        <v>20</v>
      </c>
      <c r="D30" s="103">
        <v>1</v>
      </c>
      <c r="E30" s="118">
        <v>3560</v>
      </c>
      <c r="F30" s="123">
        <f t="shared" si="27"/>
        <v>783.2</v>
      </c>
      <c r="G30" s="104">
        <f t="shared" si="28"/>
        <v>181.56</v>
      </c>
      <c r="H30" s="132">
        <f t="shared" si="29"/>
        <v>7.12</v>
      </c>
      <c r="I30" s="95">
        <f t="shared" si="30"/>
        <v>4531.88</v>
      </c>
      <c r="J30" s="144">
        <f>I30*D30</f>
        <v>4531.88</v>
      </c>
    </row>
    <row r="31" spans="2:10" ht="16.5" thickBot="1" x14ac:dyDescent="0.3">
      <c r="B31" s="191"/>
      <c r="C31" s="112"/>
      <c r="D31" s="113">
        <f>SUM(D26:D30)</f>
        <v>35</v>
      </c>
      <c r="E31" s="119">
        <f>SUM(E26:E30)</f>
        <v>75946.66</v>
      </c>
      <c r="F31" s="114"/>
      <c r="G31" s="114"/>
      <c r="H31" s="100"/>
      <c r="I31" s="101">
        <f>SUM(I26:I30)</f>
        <v>96680.098180000001</v>
      </c>
      <c r="J31" s="102">
        <f>SUM(J26:J30)</f>
        <v>815738.32362000016</v>
      </c>
    </row>
    <row r="32" spans="2:10" ht="31.5" x14ac:dyDescent="0.25">
      <c r="B32" s="187" t="s">
        <v>25</v>
      </c>
      <c r="C32" s="151" t="s">
        <v>26</v>
      </c>
      <c r="D32" s="152">
        <v>2</v>
      </c>
      <c r="E32" s="153">
        <v>22213.33</v>
      </c>
      <c r="F32" s="134">
        <f>E32*0.22</f>
        <v>4886.9326000000001</v>
      </c>
      <c r="G32" s="134">
        <f>E32*0.051</f>
        <v>1132.8798300000001</v>
      </c>
      <c r="H32" s="134">
        <f>E32*0.002</f>
        <v>44.426660000000005</v>
      </c>
      <c r="I32" s="154">
        <f>SUM(E32:H32)</f>
        <v>28277.569090000005</v>
      </c>
      <c r="J32" s="155">
        <f>I32*D32</f>
        <v>56555.138180000009</v>
      </c>
    </row>
    <row r="33" spans="2:10" ht="15.75" x14ac:dyDescent="0.25">
      <c r="B33" s="188"/>
      <c r="C33" s="103" t="s">
        <v>22</v>
      </c>
      <c r="D33" s="77">
        <v>2</v>
      </c>
      <c r="E33" s="120">
        <v>19600</v>
      </c>
      <c r="F33" s="78">
        <f>E33*0.22</f>
        <v>4312</v>
      </c>
      <c r="G33" s="78">
        <f>E33*0.051</f>
        <v>999.59999999999991</v>
      </c>
      <c r="H33" s="78">
        <f>E33*0.002</f>
        <v>39.200000000000003</v>
      </c>
      <c r="I33" s="78">
        <f>SUM(E33:H33)</f>
        <v>24950.799999999999</v>
      </c>
      <c r="J33" s="156">
        <f>I33*D33</f>
        <v>49901.599999999999</v>
      </c>
    </row>
    <row r="34" spans="2:10" ht="15.75" x14ac:dyDescent="0.25">
      <c r="B34" s="188"/>
      <c r="C34" s="103" t="s">
        <v>29</v>
      </c>
      <c r="D34" s="77">
        <v>2</v>
      </c>
      <c r="E34" s="120">
        <v>19600</v>
      </c>
      <c r="F34" s="78">
        <f>E34*0.22</f>
        <v>4312</v>
      </c>
      <c r="G34" s="78">
        <f>E34*0.051</f>
        <v>999.59999999999991</v>
      </c>
      <c r="H34" s="78">
        <f>E34*0.002</f>
        <v>39.200000000000003</v>
      </c>
      <c r="I34" s="78">
        <f>SUM(E34:H34)</f>
        <v>24950.799999999999</v>
      </c>
      <c r="J34" s="156">
        <f>I34*D34</f>
        <v>49901.599999999999</v>
      </c>
    </row>
    <row r="35" spans="2:10" ht="15.75" x14ac:dyDescent="0.25">
      <c r="B35" s="188"/>
      <c r="C35" s="77"/>
      <c r="D35" s="115"/>
      <c r="E35" s="118"/>
      <c r="F35" s="111"/>
      <c r="G35" s="111"/>
      <c r="H35" s="111"/>
      <c r="I35" s="116"/>
      <c r="J35" s="157"/>
    </row>
    <row r="36" spans="2:10" ht="16.5" thickBot="1" x14ac:dyDescent="0.3">
      <c r="B36" s="189"/>
      <c r="C36" s="112"/>
      <c r="D36" s="158">
        <v>6</v>
      </c>
      <c r="E36" s="119">
        <f>SUM(E32:E35)</f>
        <v>61413.33</v>
      </c>
      <c r="F36" s="159"/>
      <c r="G36" s="114"/>
      <c r="H36" s="114"/>
      <c r="I36" s="160">
        <f>SUM(I32:I35)</f>
        <v>78179.16909000001</v>
      </c>
      <c r="J36" s="161">
        <f>SUM(J32:J35)</f>
        <v>156358.33818000002</v>
      </c>
    </row>
    <row r="37" spans="2:10" ht="30" thickBot="1" x14ac:dyDescent="0.3">
      <c r="B37" s="145"/>
      <c r="C37" s="146" t="s">
        <v>30</v>
      </c>
      <c r="D37" s="147">
        <f>D11+D19+D25+D31+D36</f>
        <v>75</v>
      </c>
      <c r="E37" s="148"/>
      <c r="F37" s="149"/>
      <c r="G37" s="148"/>
      <c r="H37" s="148"/>
      <c r="I37" s="149">
        <f>I11+I19+I25+I31+I36</f>
        <v>577305.48726999993</v>
      </c>
      <c r="J37" s="150">
        <f>J11+J19+J25+J31+J36</f>
        <v>1832644.6618000001</v>
      </c>
    </row>
    <row r="38" spans="2:10" x14ac:dyDescent="0.25">
      <c r="B38" s="1"/>
      <c r="C38" s="1"/>
      <c r="D38" s="2"/>
    </row>
  </sheetData>
  <mergeCells count="6">
    <mergeCell ref="B32:B36"/>
    <mergeCell ref="B3:J3"/>
    <mergeCell ref="B5:B11"/>
    <mergeCell ref="B12:B19"/>
    <mergeCell ref="B20:B25"/>
    <mergeCell ref="B26:B31"/>
  </mergeCells>
  <pageMargins left="0.25" right="0.25" top="0.75" bottom="0.75" header="0.3" footer="0.3"/>
  <pageSetup scale="95" fitToWidth="0" fitToHeight="0" orientation="landscape" r:id="rId1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E4A0F-5E66-48C5-973B-CA236CD0884B}">
  <dimension ref="B3:J43"/>
  <sheetViews>
    <sheetView tabSelected="1" topLeftCell="A19" zoomScaleNormal="100" workbookViewId="0">
      <selection activeCell="D43" sqref="D43"/>
    </sheetView>
  </sheetViews>
  <sheetFormatPr defaultRowHeight="15" x14ac:dyDescent="0.25"/>
  <cols>
    <col min="2" max="2" width="17.42578125" customWidth="1"/>
    <col min="3" max="3" width="14" customWidth="1"/>
    <col min="4" max="4" width="13.140625" customWidth="1"/>
    <col min="5" max="5" width="13.28515625" customWidth="1"/>
    <col min="9" max="9" width="20.5703125" customWidth="1"/>
    <col min="10" max="10" width="15" customWidth="1"/>
  </cols>
  <sheetData>
    <row r="3" spans="2:10" ht="21" thickBot="1" x14ac:dyDescent="0.35">
      <c r="B3" s="178" t="s">
        <v>31</v>
      </c>
      <c r="C3" s="179"/>
      <c r="D3" s="179"/>
      <c r="E3" s="179"/>
      <c r="F3" s="179"/>
      <c r="G3" s="179"/>
      <c r="H3" s="179"/>
      <c r="I3" s="179"/>
      <c r="J3" s="179"/>
    </row>
    <row r="4" spans="2:10" ht="29.25" thickBot="1" x14ac:dyDescent="0.3">
      <c r="B4" s="162" t="s">
        <v>0</v>
      </c>
      <c r="C4" s="163" t="s">
        <v>1</v>
      </c>
      <c r="D4" s="163" t="s">
        <v>2</v>
      </c>
      <c r="E4" s="164" t="s">
        <v>3</v>
      </c>
      <c r="F4" s="164" t="s">
        <v>4</v>
      </c>
      <c r="G4" s="164" t="s">
        <v>5</v>
      </c>
      <c r="H4" s="164" t="s">
        <v>6</v>
      </c>
      <c r="I4" s="165" t="s">
        <v>18</v>
      </c>
      <c r="J4" s="166" t="s">
        <v>7</v>
      </c>
    </row>
    <row r="5" spans="2:10" ht="31.5" x14ac:dyDescent="0.25">
      <c r="B5" s="182" t="s">
        <v>15</v>
      </c>
      <c r="C5" s="167" t="s">
        <v>19</v>
      </c>
      <c r="D5" s="167">
        <v>1</v>
      </c>
      <c r="E5" s="168">
        <v>31650</v>
      </c>
      <c r="F5" s="168">
        <f>E5*0.22</f>
        <v>6963</v>
      </c>
      <c r="G5" s="168">
        <f>E5*0.051</f>
        <v>1614.1499999999999</v>
      </c>
      <c r="H5" s="168">
        <f>E5*0.002</f>
        <v>63.300000000000004</v>
      </c>
      <c r="I5" s="168">
        <f>SUM(E5:H5)</f>
        <v>40290.450000000004</v>
      </c>
      <c r="J5" s="169">
        <f>I5*D5</f>
        <v>40290.450000000004</v>
      </c>
    </row>
    <row r="6" spans="2:10" ht="15.75" x14ac:dyDescent="0.25">
      <c r="B6" s="198"/>
      <c r="C6" s="74" t="s">
        <v>20</v>
      </c>
      <c r="D6" s="74">
        <v>1</v>
      </c>
      <c r="E6" s="75">
        <v>21100</v>
      </c>
      <c r="F6" s="75">
        <f t="shared" ref="F6:F8" si="0">E6*0.22</f>
        <v>4642</v>
      </c>
      <c r="G6" s="75">
        <f t="shared" ref="G6:G8" si="1">E6*0.051</f>
        <v>1076.0999999999999</v>
      </c>
      <c r="H6" s="75">
        <f t="shared" ref="H6:H7" si="2">E6*0.002</f>
        <v>42.2</v>
      </c>
      <c r="I6" s="75">
        <f t="shared" ref="I6:I8" si="3">SUM(E6:H6)</f>
        <v>26860.3</v>
      </c>
      <c r="J6" s="170">
        <f t="shared" ref="J6" si="4">I6*D6</f>
        <v>26860.3</v>
      </c>
    </row>
    <row r="7" spans="2:10" ht="15.75" x14ac:dyDescent="0.25">
      <c r="B7" s="198"/>
      <c r="C7" s="74" t="s">
        <v>21</v>
      </c>
      <c r="D7" s="74">
        <v>1</v>
      </c>
      <c r="E7" s="75">
        <v>21100</v>
      </c>
      <c r="F7" s="75">
        <f t="shared" si="0"/>
        <v>4642</v>
      </c>
      <c r="G7" s="75">
        <f t="shared" si="1"/>
        <v>1076.0999999999999</v>
      </c>
      <c r="H7" s="75">
        <f t="shared" si="2"/>
        <v>42.2</v>
      </c>
      <c r="I7" s="75">
        <f t="shared" si="3"/>
        <v>26860.3</v>
      </c>
      <c r="J7" s="170">
        <f>I7*D7</f>
        <v>26860.3</v>
      </c>
    </row>
    <row r="8" spans="2:10" ht="15.75" x14ac:dyDescent="0.25">
      <c r="B8" s="198"/>
      <c r="C8" s="74" t="s">
        <v>22</v>
      </c>
      <c r="D8" s="74">
        <v>1</v>
      </c>
      <c r="E8" s="75">
        <v>21100</v>
      </c>
      <c r="F8" s="75">
        <f t="shared" si="0"/>
        <v>4642</v>
      </c>
      <c r="G8" s="75">
        <f t="shared" si="1"/>
        <v>1076.0999999999999</v>
      </c>
      <c r="H8" s="75">
        <f>E8*0.002</f>
        <v>42.2</v>
      </c>
      <c r="I8" s="75">
        <f t="shared" si="3"/>
        <v>26860.3</v>
      </c>
      <c r="J8" s="170">
        <f t="shared" ref="J8" si="5">I8*D8</f>
        <v>26860.3</v>
      </c>
    </row>
    <row r="9" spans="2:10" ht="15.75" x14ac:dyDescent="0.25">
      <c r="B9" s="198"/>
      <c r="C9" s="93" t="s">
        <v>29</v>
      </c>
      <c r="D9" s="93">
        <v>1</v>
      </c>
      <c r="E9" s="94">
        <v>21100</v>
      </c>
      <c r="F9" s="94">
        <f>E9*0.22</f>
        <v>4642</v>
      </c>
      <c r="G9" s="94">
        <f>E9*0.051</f>
        <v>1076.0999999999999</v>
      </c>
      <c r="H9" s="94">
        <f>E9*0.002</f>
        <v>42.2</v>
      </c>
      <c r="I9" s="94">
        <f>SUM(E9:H9)</f>
        <v>26860.3</v>
      </c>
      <c r="J9" s="171">
        <f>I9*D9</f>
        <v>26860.3</v>
      </c>
    </row>
    <row r="10" spans="2:10" ht="15.75" x14ac:dyDescent="0.25">
      <c r="B10" s="183"/>
      <c r="C10" s="77" t="s">
        <v>12</v>
      </c>
      <c r="D10" s="77">
        <v>1</v>
      </c>
      <c r="E10" s="95">
        <v>21100</v>
      </c>
      <c r="F10" s="95">
        <f>E10*0.22</f>
        <v>4642</v>
      </c>
      <c r="G10" s="95">
        <f>E10*0.051</f>
        <v>1076.0999999999999</v>
      </c>
      <c r="H10" s="95">
        <f>E10*0.002</f>
        <v>42.2</v>
      </c>
      <c r="I10" s="95">
        <f>SUM(E10:H10)</f>
        <v>26860.3</v>
      </c>
      <c r="J10" s="95">
        <f>I10*D10</f>
        <v>26860.3</v>
      </c>
    </row>
    <row r="11" spans="2:10" ht="8.25" customHeight="1" x14ac:dyDescent="0.25">
      <c r="B11" s="183"/>
      <c r="C11" s="36"/>
      <c r="D11" s="36"/>
      <c r="E11" s="36"/>
      <c r="F11" s="36"/>
      <c r="G11" s="36"/>
      <c r="H11" s="36"/>
      <c r="I11" s="36"/>
      <c r="J11" s="172"/>
    </row>
    <row r="12" spans="2:10" ht="16.5" thickBot="1" x14ac:dyDescent="0.3">
      <c r="B12" s="184"/>
      <c r="C12" s="84"/>
      <c r="D12" s="85">
        <f>SUM(D5:D11)</f>
        <v>6</v>
      </c>
      <c r="E12" s="86">
        <f>SUM(E5:E10)</f>
        <v>137150</v>
      </c>
      <c r="F12" s="87"/>
      <c r="G12" s="87"/>
      <c r="H12" s="87"/>
      <c r="I12" s="86">
        <f>SUM(I5:I10)</f>
        <v>174591.94999999998</v>
      </c>
      <c r="J12" s="173">
        <f>SUM(J5:J10)</f>
        <v>174591.94999999998</v>
      </c>
    </row>
    <row r="13" spans="2:10" ht="15.75" x14ac:dyDescent="0.25">
      <c r="B13" s="182" t="s">
        <v>16</v>
      </c>
      <c r="C13" s="133" t="s">
        <v>23</v>
      </c>
      <c r="D13" s="133">
        <v>2</v>
      </c>
      <c r="E13" s="134">
        <v>7560</v>
      </c>
      <c r="F13" s="134">
        <f>E13*0.22</f>
        <v>1663.2</v>
      </c>
      <c r="G13" s="134">
        <f>E13*0.051</f>
        <v>385.56</v>
      </c>
      <c r="H13" s="134">
        <f>E13*0.002</f>
        <v>15.120000000000001</v>
      </c>
      <c r="I13" s="135">
        <f>SUM(E13:H13)</f>
        <v>9623.880000000001</v>
      </c>
      <c r="J13" s="136">
        <f>I13*D13</f>
        <v>19247.760000000002</v>
      </c>
    </row>
    <row r="14" spans="2:10" ht="15.75" x14ac:dyDescent="0.25">
      <c r="B14" s="183"/>
      <c r="C14" s="77" t="s">
        <v>20</v>
      </c>
      <c r="D14" s="77">
        <v>2</v>
      </c>
      <c r="E14" s="121">
        <v>18900</v>
      </c>
      <c r="F14" s="78">
        <f t="shared" ref="F14:F15" si="6">E14*0.22</f>
        <v>4158</v>
      </c>
      <c r="G14" s="78">
        <f t="shared" ref="G14:G16" si="7">E14*0.051</f>
        <v>963.9</v>
      </c>
      <c r="H14" s="78">
        <f t="shared" ref="H14:H19" si="8">E14*0.002</f>
        <v>37.800000000000004</v>
      </c>
      <c r="I14" s="95">
        <f t="shared" ref="I14:I19" si="9">SUM(E14:H14)</f>
        <v>24059.7</v>
      </c>
      <c r="J14" s="137">
        <f t="shared" ref="J14:J19" si="10">I14*D14</f>
        <v>48119.4</v>
      </c>
    </row>
    <row r="15" spans="2:10" ht="15.75" x14ac:dyDescent="0.25">
      <c r="B15" s="183"/>
      <c r="C15" s="77" t="s">
        <v>20</v>
      </c>
      <c r="D15" s="77">
        <v>1</v>
      </c>
      <c r="E15" s="121">
        <v>6930</v>
      </c>
      <c r="F15" s="78">
        <f t="shared" si="6"/>
        <v>1524.6</v>
      </c>
      <c r="G15" s="78">
        <f>E15*0.051</f>
        <v>353.42999999999995</v>
      </c>
      <c r="H15" s="78">
        <f t="shared" si="8"/>
        <v>13.86</v>
      </c>
      <c r="I15" s="95">
        <f t="shared" si="9"/>
        <v>8821.8900000000012</v>
      </c>
      <c r="J15" s="137">
        <f t="shared" si="10"/>
        <v>8821.8900000000012</v>
      </c>
    </row>
    <row r="16" spans="2:10" ht="15.75" x14ac:dyDescent="0.25">
      <c r="B16" s="183"/>
      <c r="C16" s="79" t="s">
        <v>21</v>
      </c>
      <c r="D16" s="79">
        <v>3</v>
      </c>
      <c r="E16" s="80">
        <v>18900</v>
      </c>
      <c r="F16" s="78">
        <f>E16*0.22</f>
        <v>4158</v>
      </c>
      <c r="G16" s="78">
        <f t="shared" si="7"/>
        <v>963.9</v>
      </c>
      <c r="H16" s="78">
        <f t="shared" si="8"/>
        <v>37.800000000000004</v>
      </c>
      <c r="I16" s="95">
        <f t="shared" si="9"/>
        <v>24059.7</v>
      </c>
      <c r="J16" s="137">
        <f t="shared" si="10"/>
        <v>72179.100000000006</v>
      </c>
    </row>
    <row r="17" spans="2:10" ht="15.75" x14ac:dyDescent="0.25">
      <c r="B17" s="183"/>
      <c r="C17" s="79" t="s">
        <v>22</v>
      </c>
      <c r="D17" s="79">
        <v>3</v>
      </c>
      <c r="E17" s="80">
        <v>18900</v>
      </c>
      <c r="F17" s="78">
        <f>E17*0.22</f>
        <v>4158</v>
      </c>
      <c r="G17" s="78">
        <f>E17*0.051</f>
        <v>963.9</v>
      </c>
      <c r="H17" s="78">
        <f t="shared" si="8"/>
        <v>37.800000000000004</v>
      </c>
      <c r="I17" s="126">
        <f t="shared" si="9"/>
        <v>24059.7</v>
      </c>
      <c r="J17" s="138">
        <f t="shared" si="10"/>
        <v>72179.100000000006</v>
      </c>
    </row>
    <row r="18" spans="2:10" ht="15.75" x14ac:dyDescent="0.25">
      <c r="B18" s="183"/>
      <c r="C18" s="79" t="s">
        <v>29</v>
      </c>
      <c r="D18" s="79">
        <v>3</v>
      </c>
      <c r="E18" s="80">
        <v>18900</v>
      </c>
      <c r="F18" s="78">
        <f>E18*0.22</f>
        <v>4158</v>
      </c>
      <c r="G18" s="78">
        <f>E18*0.051</f>
        <v>963.9</v>
      </c>
      <c r="H18" s="78">
        <f t="shared" si="8"/>
        <v>37.800000000000004</v>
      </c>
      <c r="I18" s="126">
        <f t="shared" si="9"/>
        <v>24059.7</v>
      </c>
      <c r="J18" s="138">
        <f t="shared" si="10"/>
        <v>72179.100000000006</v>
      </c>
    </row>
    <row r="19" spans="2:10" ht="15.75" x14ac:dyDescent="0.25">
      <c r="B19" s="183"/>
      <c r="C19" s="79" t="s">
        <v>12</v>
      </c>
      <c r="D19" s="79">
        <v>3</v>
      </c>
      <c r="E19" s="78">
        <v>18900</v>
      </c>
      <c r="F19" s="202">
        <f>E19*0.22</f>
        <v>4158</v>
      </c>
      <c r="G19" s="203">
        <f>E19*0.051</f>
        <v>963.9</v>
      </c>
      <c r="H19" s="203">
        <f t="shared" si="8"/>
        <v>37.800000000000004</v>
      </c>
      <c r="I19" s="204">
        <f t="shared" si="9"/>
        <v>24059.7</v>
      </c>
      <c r="J19" s="138">
        <f t="shared" si="10"/>
        <v>72179.100000000006</v>
      </c>
    </row>
    <row r="20" spans="2:10" ht="6" customHeight="1" x14ac:dyDescent="0.25">
      <c r="B20" s="183"/>
      <c r="C20" s="79"/>
      <c r="D20" s="79"/>
      <c r="E20" s="81"/>
      <c r="F20" s="82"/>
      <c r="G20" s="104"/>
      <c r="H20" s="104"/>
      <c r="I20" s="83"/>
      <c r="J20" s="139"/>
    </row>
    <row r="21" spans="2:10" ht="16.5" thickBot="1" x14ac:dyDescent="0.3">
      <c r="B21" s="184"/>
      <c r="C21" s="84"/>
      <c r="D21" s="85">
        <f>SUM(D13:D19)</f>
        <v>17</v>
      </c>
      <c r="E21" s="86">
        <f>SUM(E13:E20)</f>
        <v>108990</v>
      </c>
      <c r="F21" s="87"/>
      <c r="G21" s="87"/>
      <c r="H21" s="87"/>
      <c r="I21" s="88">
        <f>SUM(I13:I20)</f>
        <v>138744.26999999999</v>
      </c>
      <c r="J21" s="140">
        <f>SUM(J13:J20)</f>
        <v>364905.45000000007</v>
      </c>
    </row>
    <row r="22" spans="2:10" ht="31.5" x14ac:dyDescent="0.25">
      <c r="B22" s="199" t="s">
        <v>10</v>
      </c>
      <c r="C22" s="174" t="s">
        <v>19</v>
      </c>
      <c r="D22" s="133">
        <v>3</v>
      </c>
      <c r="E22" s="134">
        <v>30000</v>
      </c>
      <c r="F22" s="134">
        <f>E22*0.22</f>
        <v>6600</v>
      </c>
      <c r="G22" s="134">
        <f>E22*0.051</f>
        <v>1530</v>
      </c>
      <c r="H22" s="175">
        <f>E22*0.002</f>
        <v>60</v>
      </c>
      <c r="I22" s="99">
        <f>SUM(E22:H22)</f>
        <v>38190</v>
      </c>
      <c r="J22" s="176">
        <f>I22*D22</f>
        <v>114570</v>
      </c>
    </row>
    <row r="23" spans="2:10" ht="15.75" x14ac:dyDescent="0.25">
      <c r="B23" s="200"/>
      <c r="C23" s="92" t="s">
        <v>20</v>
      </c>
      <c r="D23" s="93">
        <v>3</v>
      </c>
      <c r="E23" s="124">
        <v>20000</v>
      </c>
      <c r="F23" s="78">
        <f>E23*0.22</f>
        <v>4400</v>
      </c>
      <c r="G23" s="78">
        <f>E23*0.051</f>
        <v>1019.9999999999999</v>
      </c>
      <c r="H23" s="121">
        <f t="shared" ref="H23:H27" si="11">E23*0.002</f>
        <v>40</v>
      </c>
      <c r="I23" s="95">
        <f t="shared" ref="I23:I27" si="12">SUM(E23:H23)</f>
        <v>25460</v>
      </c>
      <c r="J23" s="137">
        <f t="shared" ref="J23:J27" si="13">I23*D23</f>
        <v>76380</v>
      </c>
    </row>
    <row r="24" spans="2:10" ht="15.75" x14ac:dyDescent="0.25">
      <c r="B24" s="200"/>
      <c r="C24" s="77" t="s">
        <v>21</v>
      </c>
      <c r="D24" s="77">
        <v>3</v>
      </c>
      <c r="E24" s="121">
        <v>20000</v>
      </c>
      <c r="F24" s="78">
        <f>E24*0.22</f>
        <v>4400</v>
      </c>
      <c r="G24" s="78">
        <f t="shared" ref="G24:G27" si="14">E24*0.051</f>
        <v>1019.9999999999999</v>
      </c>
      <c r="H24" s="121">
        <f t="shared" si="11"/>
        <v>40</v>
      </c>
      <c r="I24" s="95">
        <f t="shared" si="12"/>
        <v>25460</v>
      </c>
      <c r="J24" s="137">
        <f t="shared" si="13"/>
        <v>76380</v>
      </c>
    </row>
    <row r="25" spans="2:10" ht="15.75" x14ac:dyDescent="0.25">
      <c r="B25" s="200"/>
      <c r="C25" s="96" t="s">
        <v>22</v>
      </c>
      <c r="D25" s="96">
        <v>3</v>
      </c>
      <c r="E25" s="125">
        <v>20000</v>
      </c>
      <c r="F25" s="78">
        <f t="shared" ref="F25:F27" si="15">E25*0.22</f>
        <v>4400</v>
      </c>
      <c r="G25" s="78">
        <f t="shared" si="14"/>
        <v>1019.9999999999999</v>
      </c>
      <c r="H25" s="121">
        <f t="shared" si="11"/>
        <v>40</v>
      </c>
      <c r="I25" s="95">
        <f t="shared" si="12"/>
        <v>25460</v>
      </c>
      <c r="J25" s="137">
        <f t="shared" si="13"/>
        <v>76380</v>
      </c>
    </row>
    <row r="26" spans="2:10" ht="15.75" x14ac:dyDescent="0.25">
      <c r="B26" s="200"/>
      <c r="C26" s="96" t="s">
        <v>29</v>
      </c>
      <c r="D26" s="96">
        <v>3</v>
      </c>
      <c r="E26" s="125">
        <v>20000</v>
      </c>
      <c r="F26" s="78">
        <f t="shared" si="15"/>
        <v>4400</v>
      </c>
      <c r="G26" s="78">
        <f t="shared" si="14"/>
        <v>1019.9999999999999</v>
      </c>
      <c r="H26" s="121">
        <f t="shared" si="11"/>
        <v>40</v>
      </c>
      <c r="I26" s="95">
        <f t="shared" si="12"/>
        <v>25460</v>
      </c>
      <c r="J26" s="137">
        <f t="shared" si="13"/>
        <v>76380</v>
      </c>
    </row>
    <row r="27" spans="2:10" ht="15.75" x14ac:dyDescent="0.25">
      <c r="B27" s="200"/>
      <c r="C27" s="205" t="s">
        <v>12</v>
      </c>
      <c r="D27" s="96">
        <v>3</v>
      </c>
      <c r="E27" s="216">
        <v>20000</v>
      </c>
      <c r="F27" s="78">
        <f t="shared" si="15"/>
        <v>4400</v>
      </c>
      <c r="G27" s="78">
        <f t="shared" si="14"/>
        <v>1019.9999999999999</v>
      </c>
      <c r="H27" s="78">
        <f t="shared" si="11"/>
        <v>40</v>
      </c>
      <c r="I27" s="95">
        <f t="shared" si="12"/>
        <v>25460</v>
      </c>
      <c r="J27" s="95">
        <f t="shared" si="13"/>
        <v>76380</v>
      </c>
    </row>
    <row r="28" spans="2:10" ht="4.5" customHeight="1" x14ac:dyDescent="0.25">
      <c r="B28" s="200"/>
      <c r="C28" s="205"/>
      <c r="D28" s="96"/>
      <c r="E28" s="216"/>
      <c r="F28" s="78"/>
      <c r="G28" s="78"/>
      <c r="H28" s="78"/>
      <c r="I28" s="95"/>
      <c r="J28" s="95"/>
    </row>
    <row r="29" spans="2:10" ht="16.5" thickBot="1" x14ac:dyDescent="0.3">
      <c r="B29" s="201"/>
      <c r="C29" s="112"/>
      <c r="D29" s="212">
        <f>SUM(D22:D27)</f>
        <v>18</v>
      </c>
      <c r="E29" s="213">
        <f>SUM(E22:E28)</f>
        <v>130000</v>
      </c>
      <c r="F29" s="214"/>
      <c r="G29" s="214"/>
      <c r="H29" s="215"/>
      <c r="I29" s="177">
        <f>SUM(I22:I28)</f>
        <v>165490</v>
      </c>
      <c r="J29" s="173">
        <f>SUM(J22:J28)</f>
        <v>496470</v>
      </c>
    </row>
    <row r="30" spans="2:10" ht="31.5" x14ac:dyDescent="0.25">
      <c r="B30" s="187" t="s">
        <v>24</v>
      </c>
      <c r="C30" s="109" t="s">
        <v>19</v>
      </c>
      <c r="D30" s="110">
        <v>11</v>
      </c>
      <c r="E30" s="117">
        <v>30853.33</v>
      </c>
      <c r="F30" s="122">
        <f>E30*0.22</f>
        <v>6787.7326000000003</v>
      </c>
      <c r="G30" s="141">
        <f>E30*0.051</f>
        <v>1573.51983</v>
      </c>
      <c r="H30" s="142">
        <f>E30*0.002</f>
        <v>61.706660000000007</v>
      </c>
      <c r="I30" s="99">
        <f>SUM(E30:H30)</f>
        <v>39276.289090000006</v>
      </c>
      <c r="J30" s="143">
        <f>I30*D30</f>
        <v>432039.17999000009</v>
      </c>
    </row>
    <row r="31" spans="2:10" ht="15.75" x14ac:dyDescent="0.25">
      <c r="B31" s="190"/>
      <c r="C31" s="77" t="s">
        <v>28</v>
      </c>
      <c r="D31" s="103">
        <v>7</v>
      </c>
      <c r="E31" s="118">
        <v>13053.33</v>
      </c>
      <c r="F31" s="118">
        <f t="shared" ref="F31:F34" si="16">E31*0.22</f>
        <v>2871.7325999999998</v>
      </c>
      <c r="G31" s="111">
        <f t="shared" ref="G31:G34" si="17">E31*0.051</f>
        <v>665.71983</v>
      </c>
      <c r="H31" s="95">
        <f t="shared" ref="H31:H34" si="18">E31*0.002</f>
        <v>26.106660000000002</v>
      </c>
      <c r="I31" s="95">
        <f t="shared" ref="I31:I34" si="19">SUM(E31:H31)</f>
        <v>16616.889090000001</v>
      </c>
      <c r="J31" s="137">
        <f t="shared" ref="J31:J33" si="20">I31*D31</f>
        <v>116318.22363000001</v>
      </c>
    </row>
    <row r="32" spans="2:10" ht="15.75" x14ac:dyDescent="0.25">
      <c r="B32" s="190"/>
      <c r="C32" s="77" t="s">
        <v>23</v>
      </c>
      <c r="D32" s="103">
        <v>5</v>
      </c>
      <c r="E32" s="118">
        <v>17800</v>
      </c>
      <c r="F32" s="118">
        <f t="shared" si="16"/>
        <v>3916</v>
      </c>
      <c r="G32" s="111">
        <f t="shared" si="17"/>
        <v>907.8</v>
      </c>
      <c r="H32" s="95">
        <f t="shared" si="18"/>
        <v>35.6</v>
      </c>
      <c r="I32" s="95">
        <f t="shared" si="19"/>
        <v>22659.399999999998</v>
      </c>
      <c r="J32" s="137">
        <f t="shared" si="20"/>
        <v>113296.99999999999</v>
      </c>
    </row>
    <row r="33" spans="2:10" ht="15.75" x14ac:dyDescent="0.25">
      <c r="B33" s="190"/>
      <c r="C33" s="77" t="s">
        <v>20</v>
      </c>
      <c r="D33" s="103">
        <v>11</v>
      </c>
      <c r="E33" s="118">
        <v>10680</v>
      </c>
      <c r="F33" s="118">
        <f>E33*0.22</f>
        <v>2349.6</v>
      </c>
      <c r="G33" s="111">
        <f t="shared" si="17"/>
        <v>544.67999999999995</v>
      </c>
      <c r="H33" s="95">
        <f t="shared" si="18"/>
        <v>21.36</v>
      </c>
      <c r="I33" s="95">
        <f t="shared" si="19"/>
        <v>13595.640000000001</v>
      </c>
      <c r="J33" s="137">
        <f t="shared" si="20"/>
        <v>149552.04</v>
      </c>
    </row>
    <row r="34" spans="2:10" ht="15.75" x14ac:dyDescent="0.25">
      <c r="B34" s="190"/>
      <c r="C34" s="77" t="s">
        <v>20</v>
      </c>
      <c r="D34" s="103">
        <v>1</v>
      </c>
      <c r="E34" s="118">
        <v>3560</v>
      </c>
      <c r="F34" s="123">
        <f t="shared" si="16"/>
        <v>783.2</v>
      </c>
      <c r="G34" s="104">
        <f t="shared" si="17"/>
        <v>181.56</v>
      </c>
      <c r="H34" s="132">
        <f t="shared" si="18"/>
        <v>7.12</v>
      </c>
      <c r="I34" s="95">
        <f t="shared" si="19"/>
        <v>4531.88</v>
      </c>
      <c r="J34" s="144">
        <f>I34*D34</f>
        <v>4531.88</v>
      </c>
    </row>
    <row r="35" spans="2:10" ht="9" customHeight="1" x14ac:dyDescent="0.25">
      <c r="B35" s="190"/>
      <c r="C35" s="105"/>
      <c r="D35" s="206"/>
      <c r="E35" s="207"/>
      <c r="F35" s="208"/>
      <c r="G35" s="209"/>
      <c r="H35" s="210"/>
      <c r="I35" s="97"/>
      <c r="J35" s="211"/>
    </row>
    <row r="36" spans="2:10" ht="16.5" thickBot="1" x14ac:dyDescent="0.3">
      <c r="B36" s="191"/>
      <c r="C36" s="112"/>
      <c r="D36" s="113">
        <f>SUM(D30:D34)</f>
        <v>35</v>
      </c>
      <c r="E36" s="119">
        <f>SUM(E30:E34)</f>
        <v>75946.66</v>
      </c>
      <c r="F36" s="114"/>
      <c r="G36" s="114"/>
      <c r="H36" s="100"/>
      <c r="I36" s="101">
        <f>SUM(I30:I34)</f>
        <v>96680.098180000001</v>
      </c>
      <c r="J36" s="102">
        <f>SUM(J30:J34)</f>
        <v>815738.32362000016</v>
      </c>
    </row>
    <row r="37" spans="2:10" ht="31.5" x14ac:dyDescent="0.25">
      <c r="B37" s="187" t="s">
        <v>25</v>
      </c>
      <c r="C37" s="151" t="s">
        <v>26</v>
      </c>
      <c r="D37" s="152">
        <v>2</v>
      </c>
      <c r="E37" s="153">
        <v>22213.33</v>
      </c>
      <c r="F37" s="134">
        <f>E37*0.22</f>
        <v>4886.9326000000001</v>
      </c>
      <c r="G37" s="134">
        <f>E37*0.051</f>
        <v>1132.8798300000001</v>
      </c>
      <c r="H37" s="134">
        <f>E37*0.002</f>
        <v>44.426660000000005</v>
      </c>
      <c r="I37" s="154">
        <f>SUM(E37:H37)</f>
        <v>28277.569090000005</v>
      </c>
      <c r="J37" s="155">
        <f>I37*D37</f>
        <v>56555.138180000009</v>
      </c>
    </row>
    <row r="38" spans="2:10" ht="15.75" x14ac:dyDescent="0.25">
      <c r="B38" s="188"/>
      <c r="C38" s="103" t="s">
        <v>22</v>
      </c>
      <c r="D38" s="77">
        <v>2</v>
      </c>
      <c r="E38" s="120">
        <v>19600</v>
      </c>
      <c r="F38" s="78">
        <f>E38*0.22</f>
        <v>4312</v>
      </c>
      <c r="G38" s="78">
        <f>E38*0.051</f>
        <v>999.59999999999991</v>
      </c>
      <c r="H38" s="78">
        <f>E38*0.002</f>
        <v>39.200000000000003</v>
      </c>
      <c r="I38" s="78">
        <f>SUM(E38:H38)</f>
        <v>24950.799999999999</v>
      </c>
      <c r="J38" s="156">
        <f>I38*D38</f>
        <v>49901.599999999999</v>
      </c>
    </row>
    <row r="39" spans="2:10" ht="15.75" x14ac:dyDescent="0.25">
      <c r="B39" s="188"/>
      <c r="C39" s="103" t="s">
        <v>29</v>
      </c>
      <c r="D39" s="77">
        <v>2</v>
      </c>
      <c r="E39" s="120">
        <v>19600</v>
      </c>
      <c r="F39" s="78">
        <f>E39*0.22</f>
        <v>4312</v>
      </c>
      <c r="G39" s="78">
        <f>E39*0.051</f>
        <v>999.59999999999991</v>
      </c>
      <c r="H39" s="78">
        <f>E39*0.002</f>
        <v>39.200000000000003</v>
      </c>
      <c r="I39" s="78">
        <f>SUM(E39:H39)</f>
        <v>24950.799999999999</v>
      </c>
      <c r="J39" s="156">
        <f>I39*D39</f>
        <v>49901.599999999999</v>
      </c>
    </row>
    <row r="40" spans="2:10" ht="15.75" x14ac:dyDescent="0.25">
      <c r="B40" s="188"/>
      <c r="C40" s="103" t="s">
        <v>12</v>
      </c>
      <c r="D40" s="77">
        <v>2</v>
      </c>
      <c r="E40" s="120">
        <v>19600</v>
      </c>
      <c r="F40" s="78">
        <f>E40*0.22</f>
        <v>4312</v>
      </c>
      <c r="G40" s="78">
        <f>E40*0.051</f>
        <v>999.59999999999991</v>
      </c>
      <c r="H40" s="78">
        <f>E40*0.002</f>
        <v>39.200000000000003</v>
      </c>
      <c r="I40" s="78">
        <f>SUM(E40:H40)</f>
        <v>24950.799999999999</v>
      </c>
      <c r="J40" s="156">
        <f>I40*D40</f>
        <v>49901.599999999999</v>
      </c>
    </row>
    <row r="41" spans="2:10" ht="15.75" x14ac:dyDescent="0.25">
      <c r="B41" s="188"/>
      <c r="C41" s="77"/>
      <c r="D41" s="115"/>
      <c r="E41" s="118"/>
      <c r="F41" s="111"/>
      <c r="G41" s="111"/>
      <c r="H41" s="111"/>
      <c r="I41" s="116"/>
      <c r="J41" s="157"/>
    </row>
    <row r="42" spans="2:10" ht="16.5" thickBot="1" x14ac:dyDescent="0.3">
      <c r="B42" s="189"/>
      <c r="C42" s="112"/>
      <c r="D42" s="158">
        <f>SUM(D37:D41)</f>
        <v>8</v>
      </c>
      <c r="E42" s="119">
        <f>SUM(E37:E41)</f>
        <v>81013.33</v>
      </c>
      <c r="F42" s="159"/>
      <c r="G42" s="114"/>
      <c r="H42" s="114"/>
      <c r="I42" s="160">
        <f>SUM(I37:I41)</f>
        <v>103129.96909000001</v>
      </c>
      <c r="J42" s="161">
        <f>SUM(J37:J40)</f>
        <v>206259.93818000003</v>
      </c>
    </row>
    <row r="43" spans="2:10" ht="26.25" customHeight="1" thickBot="1" x14ac:dyDescent="0.3">
      <c r="B43" s="145"/>
      <c r="C43" s="146" t="s">
        <v>31</v>
      </c>
      <c r="D43" s="147">
        <f>D12+D21+D29+D36+D42</f>
        <v>84</v>
      </c>
      <c r="E43" s="148"/>
      <c r="F43" s="149"/>
      <c r="G43" s="148"/>
      <c r="H43" s="148"/>
      <c r="I43" s="149">
        <f>I12+I21+I29+I36+I42</f>
        <v>678636.28726999997</v>
      </c>
      <c r="J43" s="150">
        <f>SUM(J42+J36+J29+J21+J12)</f>
        <v>2057965.6618000001</v>
      </c>
    </row>
  </sheetData>
  <mergeCells count="6">
    <mergeCell ref="B3:J3"/>
    <mergeCell ref="B5:B12"/>
    <mergeCell ref="B13:B21"/>
    <mergeCell ref="B22:B29"/>
    <mergeCell ref="B30:B36"/>
    <mergeCell ref="B37:B4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4EDF-7473-4FB3-B2F5-FA1B5815EB5A}">
  <dimension ref="A1"/>
  <sheetViews>
    <sheetView workbookViewId="0">
      <selection activeCell="K36" sqref="K3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апрель</vt:lpstr>
      <vt:lpstr>Лист2</vt:lpstr>
      <vt:lpstr>июнь</vt:lpstr>
      <vt:lpstr>июль</vt:lpstr>
      <vt:lpstr>август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Лушникова Татьяна  Юрьевна</dc:creator>
  <cp:lastModifiedBy>Лушникова Татьяна  Юрьевна</cp:lastModifiedBy>
  <cp:lastPrinted>2022-07-20T07:58:02Z</cp:lastPrinted>
  <dcterms:created xsi:type="dcterms:W3CDTF">2022-05-25T14:10:59Z</dcterms:created>
  <dcterms:modified xsi:type="dcterms:W3CDTF">2022-07-20T07:58:07Z</dcterms:modified>
</cp:coreProperties>
</file>